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16" sheetId="1" r:id="rId1"/>
  </sheets>
  <definedNames>
    <definedName name="_xlnm.Print_Area" localSheetId="0">'16'!$A$1:$M$98</definedName>
  </definedNames>
  <calcPr fullCalcOnLoad="1" refMode="R1C1"/>
</workbook>
</file>

<file path=xl/sharedStrings.xml><?xml version="1.0" encoding="utf-8"?>
<sst xmlns="http://schemas.openxmlformats.org/spreadsheetml/2006/main" count="191" uniqueCount="169">
  <si>
    <t>Код бюджетной классификации</t>
  </si>
  <si>
    <t>Наименование</t>
  </si>
  <si>
    <t xml:space="preserve">Бюджеты поселений, входящие
в состав
муници-
пального
района
</t>
  </si>
  <si>
    <t xml:space="preserve">000 1 01 00000 00 0000 000 </t>
  </si>
  <si>
    <t>Налог на прибыль, доходы</t>
  </si>
  <si>
    <t>000 1 01 02000 01 0000 110</t>
  </si>
  <si>
    <t>Налог на доходы физических  лиц</t>
  </si>
  <si>
    <t>Налоги на совокупный доход</t>
  </si>
  <si>
    <t>000 1 05 02000 02  0000 110</t>
  </si>
  <si>
    <t>Единый налог на вмененный доход для отдельных видов деятельности</t>
  </si>
  <si>
    <t>Единый сельскохозяйственный налог</t>
  </si>
  <si>
    <t>000 106 00000 00 0000 000</t>
  </si>
  <si>
    <t>Налоги на имущество</t>
  </si>
  <si>
    <t>000 106 01030 10 0000 110</t>
  </si>
  <si>
    <t>Налог на имущество физических лиц</t>
  </si>
  <si>
    <t>000 106 06013 10 0000 110</t>
  </si>
  <si>
    <t xml:space="preserve">Земельный налог </t>
  </si>
  <si>
    <t>Государственная пошлина</t>
  </si>
  <si>
    <t>000 109 00000 00 0000 000</t>
  </si>
  <si>
    <t>Задолженность по отмененным налогам и сборам</t>
  </si>
  <si>
    <t>Доходы от использования имущества, находящегося в государственной и муниципальной собственности</t>
  </si>
  <si>
    <t>000 1 11 07015 05 0000 120</t>
  </si>
  <si>
    <t xml:space="preserve">Доходы от перечисления части прибыли,остающейся после уплаты налогов и иных обязательных платежей муниципальных унитарных предприятий,созданных муниципальными районами  </t>
  </si>
  <si>
    <t>000 112 01000 010000 120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</si>
  <si>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</si>
  <si>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</si>
  <si>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</si>
  <si>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</si>
  <si>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</si>
  <si>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Всего собственных доходов</t>
  </si>
  <si>
    <t>000 2 00 00000 00 0000 000</t>
  </si>
  <si>
    <t>Безвозмездные поступления</t>
  </si>
  <si>
    <t>000 2 02 01000 00 0000 151</t>
  </si>
  <si>
    <t>Дотации бюджетам субъектов Российской Федерации и муниципальных образований</t>
  </si>
  <si>
    <t>000 2 02 01001 05 0000 151</t>
  </si>
  <si>
    <t>000 2 02 02000 00 0000 151</t>
  </si>
  <si>
    <t>000 2 02 02004 05 0000 151</t>
  </si>
  <si>
    <t>000 2 02 03003 05 0000 151</t>
  </si>
  <si>
    <t>000 2 02 03015 05 0000 151</t>
  </si>
  <si>
    <t>000 2 02 03022 05 0000 151</t>
  </si>
  <si>
    <t>000 2 02 03024 05 0000 151</t>
  </si>
  <si>
    <t>000 2 02 03026 05 0000 151</t>
  </si>
  <si>
    <t>000 2 02 03027 05 0000 151</t>
  </si>
  <si>
    <t>000 2 02 03029 05 0000 151</t>
  </si>
  <si>
    <t>Всего доходов</t>
  </si>
  <si>
    <t>000 1 05 00000 00 0000 110</t>
  </si>
  <si>
    <t>Прогноз на 2010 год</t>
  </si>
  <si>
    <t>000 1 11 05025 05 0000 120</t>
  </si>
  <si>
    <t>000 1 11 09045 05 0000 120</t>
  </si>
  <si>
    <t xml:space="preserve">000 1 12 01000 01 0000 120 </t>
  </si>
  <si>
    <t>% прогноза бюжета на 2009 год к бюджету 2008 года</t>
  </si>
  <si>
    <t>% прогноза бюжета на 2010 год к бюджету 2009 года</t>
  </si>
  <si>
    <t>Прогноз на 2011 год</t>
  </si>
  <si>
    <t>% прогноза бюжета на 2011 год к бюджету 2010 года</t>
  </si>
  <si>
    <t xml:space="preserve">Субсидии бюджетам муниципальных районов  на развитие социальной и инженерной инфраструктуры муниципальных образований 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</si>
  <si>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</si>
  <si>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комплектование книжных фондов библиотек муниципальных образований</t>
  </si>
  <si>
    <t>000 2 02 02068 05 0000 151</t>
  </si>
  <si>
    <t xml:space="preserve">000 2 02 02999 05 0000 151   </t>
  </si>
  <si>
    <t>Прочие субсидии бюджетам муниципальных районов</t>
  </si>
  <si>
    <t>Субвенции</t>
  </si>
  <si>
    <t>000 2 02 03000 05 0000 151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</si>
  <si>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</si>
  <si>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 на осуществление первичного воинского учета на территориях, где отсутствуют военные комиссариаты</t>
  </si>
  <si>
    <t>000 2 02 03021 05 0000 151</t>
  </si>
  <si>
    <t>Субвенции бюджетам муниципальных районов  на 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</si>
  <si>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жилых помещений и коммунальных услуг</t>
  </si>
  <si>
    <t>Субвенция  на реализацию социальных гарантий,установленных Законом Волгоградской области от 26.11.2004г.№964-ОД "Огосударственных социальных гарантиях молодым специалистам,работающим в областных государственных и муниципальных учреждениях,расположенных в сельских поселениях и рабочих поселках Волгоградской области</t>
  </si>
  <si>
    <t>0002 02 03024 05 0000 151</t>
  </si>
  <si>
    <t>Субвенции на реализацию Закона Волгоградской области от 12.12.2005г. №1142-ОД "О наделении органов местного  самоуправления муниципальных районов и городских округов государственными полномочиями Волгоградской области по обеспечению технической эксплуатации служебных помещений,предоставляемых милиции общественной безопасности"</t>
  </si>
  <si>
    <t>Субвенция на предоставление  льгот по оплате жилья и коммунальных услуг многодетным семьям, семьям  военнослужащих срочной службы,погибших в армии и мирное время,лицам,участвовавшим в обороне Сталинграда и награжденным медалью "За оборону Сталинграда"</t>
  </si>
  <si>
    <t>Субвенция на реализацию Закона Волгоградской области от 26.07.2005г. №1095-ОД "О наделении органов местного  самоуправления муниципальных районов госудаственными полномочиями Волгоградской области на выравнивание уровня бюджетной обеспеченности поселений"</t>
  </si>
  <si>
    <t>Субвенция на реализацию Закона Волгоградской области от 15.11.2007г. №1557-ОД "О наделении органов местного  самоуправления отдельными государственными полномочиями Волгоградской области по созданию,исполнению функций,обеспечению деятельности органов опеки и попечительства в отношении несовершеннолетних"</t>
  </si>
  <si>
    <t>Итого</t>
  </si>
  <si>
    <t>Субвенция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</si>
  <si>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Субвенция бюджетам муниципальных районов на содержание ребенка в семье опекуна и приемной семье,а также оплату труда приемному родителю</t>
  </si>
  <si>
    <t>Субвенция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</si>
  <si>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</t>
  </si>
  <si>
    <t xml:space="preserve">Субвенция на реализацию Закона Волгоградской области от21.11.2008г. №1772-ОД  "О наделении органов местного самоуправления муниципальных районов и городских округов Волгоградской области государственными полномочиями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области"
</t>
  </si>
  <si>
    <t>Субсидии бюджетам муниципальных районов  на обеспечение сбалансированности</t>
  </si>
  <si>
    <t>000 1 11 01050 05 0000 120</t>
  </si>
  <si>
    <t xml:space="preserve">Доходы в виде прибыли,приходящейся на доли в уставных капиталах хозяйственных товариществ и обществ, или дивидендов по акциям,принадлежащим муниципальным районам </t>
  </si>
  <si>
    <t xml:space="preserve"> </t>
  </si>
  <si>
    <t>Доходы от оказания платных услуг и компенсации затрат государства</t>
  </si>
  <si>
    <t>Содержание финоргана</t>
  </si>
  <si>
    <t>000 2 02 04025 05 0000 151</t>
  </si>
  <si>
    <t xml:space="preserve">000 1 14 06025 05 0000 430 </t>
  </si>
  <si>
    <t>000 1 11 05035 05 0000 120</t>
  </si>
  <si>
    <t>Доходы от сдачи в аренду имущества,находящегося в оперативном управлении органов управления муниципальных районов и созданных ими  учреждений(за исключением имущества муниципальных автономных учреждений)</t>
  </si>
  <si>
    <t>Доходы от реализации иного имущества,находящиеся в собственности муниципального района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имуществу)</t>
  </si>
  <si>
    <t xml:space="preserve">Доходы от продажи земельных участков, находящихся  в собственности  муниципальных  районов (за исключением земельных участков муниципальных атономных учреждений)                                                                                </t>
  </si>
  <si>
    <t>000 2 02 04000 00 0000 151</t>
  </si>
  <si>
    <t>Межбюджетные трансферты, передаваемые бюджетам муниципальных районов   на комплектование книжных фондов библиотек муниципальных образований</t>
  </si>
  <si>
    <t>000 2 02 02024 05 0000 151</t>
  </si>
  <si>
    <t>Субсидии бюджетам муниципальных районов на денежные выплаты медицинскому персоналу фельдшеро-акушерских пунктов,врачам,фельдшерам и медицинским сестрам скорой медицинской помощи</t>
  </si>
  <si>
    <t>000 2 02 02077 05 0000 151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</si>
  <si>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районов</t>
  </si>
  <si>
    <t>000 2 02 02078 05 0000 151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</si>
  <si>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</si>
  <si>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Компесация по налогу на имущество</t>
  </si>
  <si>
    <t>Субсидия на реализацию мероприятий архитектуры и градостроительству</t>
  </si>
  <si>
    <t>Индексация окладов пед. и мед.работников дошк.учреждений</t>
  </si>
  <si>
    <t>Поощрение району за 2010 год</t>
  </si>
  <si>
    <t>Субсидия на развитие ТОСов</t>
  </si>
  <si>
    <t>000 2 02 02145 05 0000 151</t>
  </si>
  <si>
    <t>Субсидии бюджетам муниципальных районов на реализацию  комплексных  программ поддержки развития дошкольных образовательных учреждений в субъектах РФ</t>
  </si>
  <si>
    <t>000 2 02 04012 05 0000 151</t>
  </si>
  <si>
    <t>Межбюджетные трансферты, передаваемые бюджетам муниципальных районов   для компесации дополнительных расходов,возникших в результате решений,принятых органами власти другого уровня</t>
  </si>
  <si>
    <t>000 2 02 04014 05 0000 151</t>
  </si>
  <si>
    <t>Межбюджетные трансферты, передаваемые бюджетам муниципальных районов   из бюджетов поселений на осуществление  части полномочий по решению вопросов местного значения  в соответствии с заключенными соглашениями</t>
  </si>
  <si>
    <t>Субсидии бюджетам муниципальных районов на модернизацию образования</t>
  </si>
  <si>
    <t>000 2 02 02141 05 0000 151</t>
  </si>
  <si>
    <t>Субсидия ЛПХ</t>
  </si>
  <si>
    <t xml:space="preserve">000 108 00000 00 0000 110 </t>
  </si>
  <si>
    <t xml:space="preserve">000 109 00000 00 0000 110 </t>
  </si>
  <si>
    <t>000 1 11 05013 10 0000 120</t>
  </si>
  <si>
    <t>000 1 13 01995 05 0000 130</t>
  </si>
  <si>
    <t xml:space="preserve">000 1 14 02053 05 0000 410 </t>
  </si>
  <si>
    <t xml:space="preserve">000 1 14 06013 10 0000 430 </t>
  </si>
  <si>
    <t xml:space="preserve">                                                     тыс.руб.</t>
  </si>
  <si>
    <t>Прочие доходы от оказания платных услуг (работ) получателями средств бюджетов муниципальных районов</t>
  </si>
  <si>
    <t>000 1 13 0100 00 0000   130</t>
  </si>
  <si>
    <t>Субсидии бюджетам муниципальных райнов на бюджетные инвестиции  в объекты капитального строительства собственности муниципальных образований</t>
  </si>
  <si>
    <t>Доходы, поступающие в порядке возмещения расходов,понесенных в связи с эксплуатацией имуществамуниципальных районов</t>
  </si>
  <si>
    <r>
      <t>Субвенция на реализацию Закона Волгоградской области от 04.03.2005г. №1019-ОД "О мерах социальной поддержки по оплате жилья и коммунальных услуг отдельных категорий граждан,работающих и проживающих в сельской местности,рабочих поселках (поселках городского типа) на территории Волгоградской области" (</t>
    </r>
    <r>
      <rPr>
        <b/>
        <sz val="9"/>
        <rFont val="Times New Roman"/>
        <family val="1"/>
      </rPr>
      <t>мед.раб)</t>
    </r>
  </si>
  <si>
    <r>
      <t>Субвенция на реализацию Закона Волгоградской области от 04.03.2005г. №1019-ОД "О мерах социальной поддержки по оплате жилья и коммунальных услуг отдельных категорий граждан,работающих и проживающих в сельской местности,рабочих поселках (поселках городского типа) на территории Волгоградской области" (</t>
    </r>
    <r>
      <rPr>
        <b/>
        <sz val="9"/>
        <rFont val="Times New Roman"/>
        <family val="1"/>
      </rPr>
      <t>культ.раб</t>
    </r>
    <r>
      <rPr>
        <sz val="9"/>
        <rFont val="Times New Roman"/>
        <family val="1"/>
      </rPr>
      <t>)</t>
    </r>
  </si>
  <si>
    <t>000 1 13 02995 05 0000 130</t>
  </si>
  <si>
    <t>000 1 05 04020 01 0000 110</t>
  </si>
  <si>
    <t>000 1 05 03000 01  0000 110</t>
  </si>
  <si>
    <t>Налог,взимаемый в связи с применением патентной системы налогообложения</t>
  </si>
  <si>
    <t>000 109 00000 00 0000  110</t>
  </si>
  <si>
    <t>Доходы,получаемые в виде арендной платы , а также средства  от продажи права на заключение договоров аренды за земли,находящиеся в собственности муниципальных районов (за ислючением земельных участков муниципальных бюджетных и автономных учреждений)</t>
  </si>
  <si>
    <t>000 1 14 06025 05 0000 430</t>
  </si>
  <si>
    <r>
      <t>Субвенция на реализацию Закона Волгоградской области от 04.03.2005г. №1019-ОД "О мерах социальной поддержки по оплате жилья и коммунальных услуг отдельных категорий граждан,работающих и проживающих в сельской местности,рабочих поселках (поселках городского типа) на территории Волгоградской области"</t>
    </r>
    <r>
      <rPr>
        <b/>
        <sz val="9"/>
        <rFont val="Times New Roman"/>
        <family val="1"/>
      </rPr>
      <t>(библ. и мед. в школах</t>
    </r>
    <r>
      <rPr>
        <sz val="9"/>
        <rFont val="Times New Roman"/>
        <family val="1"/>
      </rPr>
      <t>)</t>
    </r>
  </si>
  <si>
    <r>
      <t>Субвенция на реализацию Закона Волгоградской области от 13.08.2007г. №1518-ОД "О мерах социальной поддержки по оплате жилья и коммунальных услуг</t>
    </r>
    <r>
      <rPr>
        <b/>
        <sz val="9"/>
        <rFont val="Times New Roman"/>
        <family val="1"/>
      </rPr>
      <t xml:space="preserve"> педагогич раб</t>
    </r>
    <r>
      <rPr>
        <sz val="9"/>
        <rFont val="Times New Roman"/>
        <family val="1"/>
      </rPr>
      <t>.,работающих и проживающих в сельской местности,рабочих поселках (поселках городского типа) на территории Волгоградской области"</t>
    </r>
  </si>
  <si>
    <t>Прочие доходы от компенсации затрат бюджетов муниципальных районов</t>
  </si>
  <si>
    <t xml:space="preserve">000 1 14 02053 05 0000 430 </t>
  </si>
  <si>
    <t xml:space="preserve">Доходы от реализации иного имущества, находящихся в собственности муниципальных районов   (за ислючением имущества муниципальных бюджетных и автономных учреждений ,а также имущества муниципальных унитарных предприятий, в том числе казенных) в части реализации основных средств по указанному имуществу)                                                                               </t>
  </si>
  <si>
    <t>Субвенция на предупреждение и ликвидацию болезней животных,их лечение,защита населения от болезней,общих для человека и животных, в части организации и проведения мероприятий по отлову, содержанию и уничтожению безнадзорных животных</t>
  </si>
  <si>
    <t xml:space="preserve">Субвенция на компенсацию выпадающих доходов ресурсоснабжающих организаций </t>
  </si>
  <si>
    <t>Субвенция на осуществление образовательного процесса муниципальными дошкольными образовательными организациями</t>
  </si>
  <si>
    <t xml:space="preserve"> Субсидия на организацию отдыха детей  в летних лагерях дневного пребывания</t>
  </si>
  <si>
    <t>Субвенция на реализацию Закона Волгоградской области от 27.06.2008г. №1249-ОД "О наделении органов местного самоуправления отдельными государственными полномочиями  Волгоградской области по созданию,исполнению функций,обеспечению деятельности муниципальных комиссий по делам несовершеннолетних и защите их прав"</t>
  </si>
  <si>
    <t>000 2 03 00000 00 0000 180</t>
  </si>
  <si>
    <t>000 2 03 05099 05 0000 180</t>
  </si>
  <si>
    <t>Безвозмездные поступления от государственных(муниципальных) организаций</t>
  </si>
  <si>
    <t>Прочие безвозмездные поступления от государственных (муниципальных) в бюджеты муниципальных районов</t>
  </si>
  <si>
    <t>000 1 11 05013 13 0000 120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</si>
  <si>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сельских поселений, а также средства  от продажи права на заключение договоров аренды указанных земельных участков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</si>
  <si>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городских поселений поселений, а также средства  от продажи права на заключение договоров аренды указанных земельных участков</t>
  </si>
  <si>
    <t>Проект бюджета на 2016 год</t>
  </si>
  <si>
    <t xml:space="preserve">000 1 09 00000 00 0000 110    </t>
  </si>
  <si>
    <t>Задолженность по отмененным налогам и сборам и иным обязательным платежам</t>
  </si>
  <si>
    <t xml:space="preserve">000 1 11 00000 00 0000 110 </t>
  </si>
  <si>
    <t xml:space="preserve">Поступления доходов в бюджет Еланского муниципального района на 2016 год,тыс.руб. </t>
  </si>
  <si>
    <t>Субсидии бюджетам субъектов Российской Федерации и муниципальных образований</t>
  </si>
  <si>
    <t>Дотации бюджетам Российской Федерации и муниципальных образований</t>
  </si>
  <si>
    <t>000 2 02 01000 00 0000 000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</si>
  <si>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</si>
  <si>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</si>
  <si>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 xml:space="preserve">000 1 14 06013 13 0000 430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</si>
  <si>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 поселений                                                                                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</si>
  <si>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 поселений                                                                                 </t>
  </si>
  <si>
    <t>Приложение №4 к решению Еланской районной Думы № 4 от 26.11.2015 г.</t>
  </si>
  <si>
    <t>Субвенция на организацию питания детей из малоимущих семей и детей, находящихся на учете у фтизиатра,обучающихся в общеобразовательных     учреждениях в соответствии с Законом Волгоградской области от 10.11.2005г.№1111-ОД "Об организации питания обучающихся 1-11 классов в общеобразовательных учреждениях Волгоградской области"</t>
  </si>
  <si>
    <t xml:space="preserve">Доходы от продажи земельных участков, находящихся в собственности муниципальных районов   (за исключением земельных участков муниципальных бюджетных и автономных учреждений)                                                                               </t>
  </si>
  <si>
    <t>Субвенции на реализацию Закона Волгоградской области от 02.12.2008г. №1792-ОД "О наделении органов местного  самоуправления муниципальных образований Волгоградской области государственными полномочиями по организационному обеспечению деятельности территориальных административных комиссий"</t>
  </si>
  <si>
    <t>Субвенция на реализацию государственных полномочий Волгоградской области по финансовому обеспечению образовательной деятельности образовательных организаций в части расходов на реализацию основных общеобразовательных программ, в соответствии с Законом Волгоградской от 04.11.2013г.№118-ОД "Об образовании в Волгоградской области"</t>
  </si>
  <si>
    <t>Прочие поступления от использования имущества,находящегося в собственности муниципальных районов (за исключением имущества муниципальных бюжетных и автономных учреждений, а также имущества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</si>
</sst>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%"/>
    <numFmt numFmtId="179" formatCode="#,##0.00_ ;\-#,##0.00\ "/>
    <numFmt numFmtId="180" formatCode="#,##0.0_ ;\-#,##0.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20"/>
      <name val="Arial Cyr"/>
      <family val="0"/>
    </font>
    <font>
      <u val="single"/>
      <sz val="7.5"/>
      <color theme="10"/>
      <name val="Arial Cyr"/>
      <family val="0"/>
    </font>
    <font>
      <u val="single"/>
      <sz val="7.5"/>
      <color theme="1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0" fillId="0" borderId="0" xfId="0" applyFont="1" applyAlignment="1">
      <alignment/>
    </xf>
    <xf numFmtId="177" fontId="20" fillId="0" borderId="10" xfId="0" applyNumberFormat="1" applyFont="1" applyBorder="1" applyAlignment="1">
      <alignment horizontal="right" vertical="center"/>
    </xf>
    <xf numFmtId="176" fontId="20" fillId="0" borderId="11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177" fontId="20" fillId="0" borderId="11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5" fillId="0" borderId="11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44" fontId="21" fillId="0" borderId="0" xfId="43" applyFont="1" applyAlignment="1">
      <alignment vertical="center"/>
    </xf>
    <xf numFmtId="0" fontId="25" fillId="25" borderId="12" xfId="0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44" fontId="26" fillId="25" borderId="11" xfId="43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6" fillId="26" borderId="11" xfId="0" applyFont="1" applyFill="1" applyBorder="1" applyAlignment="1">
      <alignment vertical="center" wrapText="1"/>
    </xf>
    <xf numFmtId="178" fontId="26" fillId="26" borderId="11" xfId="0" applyNumberFormat="1" applyFont="1" applyFill="1" applyBorder="1" applyAlignment="1">
      <alignment horizontal="right" vertical="center" wrapText="1"/>
    </xf>
    <xf numFmtId="176" fontId="26" fillId="26" borderId="11" xfId="0" applyNumberFormat="1" applyFont="1" applyFill="1" applyBorder="1" applyAlignment="1">
      <alignment horizontal="right" vertical="center" wrapText="1"/>
    </xf>
    <xf numFmtId="176" fontId="25" fillId="0" borderId="11" xfId="0" applyNumberFormat="1" applyFont="1" applyBorder="1" applyAlignment="1">
      <alignment horizontal="right" vertical="center" wrapText="1"/>
    </xf>
    <xf numFmtId="0" fontId="25" fillId="0" borderId="11" xfId="0" applyFont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0" fontId="26" fillId="26" borderId="11" xfId="0" applyFont="1" applyFill="1" applyBorder="1" applyAlignment="1">
      <alignment horizontal="right" vertical="center" wrapText="1"/>
    </xf>
    <xf numFmtId="177" fontId="26" fillId="26" borderId="11" xfId="0" applyNumberFormat="1" applyFont="1" applyFill="1" applyBorder="1" applyAlignment="1">
      <alignment horizontal="right" vertical="center" wrapText="1"/>
    </xf>
    <xf numFmtId="0" fontId="25" fillId="26" borderId="11" xfId="0" applyFont="1" applyFill="1" applyBorder="1" applyAlignment="1">
      <alignment vertical="center" wrapText="1"/>
    </xf>
    <xf numFmtId="177" fontId="26" fillId="26" borderId="10" xfId="0" applyNumberFormat="1" applyFont="1" applyFill="1" applyBorder="1" applyAlignment="1">
      <alignment horizontal="right" vertical="center" wrapText="1"/>
    </xf>
    <xf numFmtId="0" fontId="26" fillId="0" borderId="11" xfId="0" applyFont="1" applyBorder="1" applyAlignment="1">
      <alignment vertical="center" wrapText="1"/>
    </xf>
    <xf numFmtId="177" fontId="26" fillId="0" borderId="11" xfId="0" applyNumberFormat="1" applyFont="1" applyFill="1" applyBorder="1" applyAlignment="1">
      <alignment horizontal="right" vertical="center" wrapText="1"/>
    </xf>
    <xf numFmtId="176" fontId="26" fillId="0" borderId="11" xfId="0" applyNumberFormat="1" applyFont="1" applyBorder="1" applyAlignment="1">
      <alignment horizontal="right" vertical="center" wrapText="1"/>
    </xf>
    <xf numFmtId="0" fontId="26" fillId="4" borderId="11" xfId="0" applyFont="1" applyFill="1" applyBorder="1" applyAlignment="1">
      <alignment vertical="center" wrapText="1"/>
    </xf>
    <xf numFmtId="176" fontId="26" fillId="4" borderId="11" xfId="0" applyNumberFormat="1" applyFont="1" applyFill="1" applyBorder="1" applyAlignment="1">
      <alignment horizontal="right" vertical="center" wrapText="1"/>
    </xf>
    <xf numFmtId="176" fontId="26" fillId="26" borderId="10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2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26" fillId="6" borderId="11" xfId="0" applyFont="1" applyFill="1" applyBorder="1" applyAlignment="1">
      <alignment vertical="center" wrapText="1"/>
    </xf>
    <xf numFmtId="49" fontId="28" fillId="6" borderId="11" xfId="0" applyNumberFormat="1" applyFont="1" applyFill="1" applyBorder="1" applyAlignment="1" applyProtection="1">
      <alignment horizontal="left" vertical="center" wrapText="1"/>
      <protection locked="0"/>
    </xf>
    <xf numFmtId="176" fontId="26" fillId="6" borderId="11" xfId="0" applyNumberFormat="1" applyFont="1" applyFill="1" applyBorder="1" applyAlignment="1">
      <alignment horizontal="right" vertical="center" wrapText="1"/>
    </xf>
    <xf numFmtId="49" fontId="27" fillId="0" borderId="11" xfId="0" applyNumberFormat="1" applyFont="1" applyFill="1" applyBorder="1" applyAlignment="1" applyProtection="1">
      <alignment horizontal="left" vertical="top" wrapText="1"/>
      <protection locked="0"/>
    </xf>
    <xf numFmtId="0" fontId="25" fillId="0" borderId="11" xfId="0" applyFont="1" applyBorder="1" applyAlignment="1">
      <alignment vertical="top" wrapText="1"/>
    </xf>
    <xf numFmtId="176" fontId="25" fillId="0" borderId="11" xfId="0" applyNumberFormat="1" applyFont="1" applyFill="1" applyBorder="1" applyAlignment="1">
      <alignment horizontal="right" vertical="center" wrapText="1"/>
    </xf>
    <xf numFmtId="0" fontId="25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center" wrapText="1"/>
    </xf>
    <xf numFmtId="176" fontId="20" fillId="26" borderId="11" xfId="0" applyNumberFormat="1" applyFont="1" applyFill="1" applyBorder="1" applyAlignment="1">
      <alignment horizontal="right" vertical="center"/>
    </xf>
    <xf numFmtId="180" fontId="26" fillId="26" borderId="11" xfId="43" applyNumberFormat="1" applyFont="1" applyFill="1" applyBorder="1" applyAlignment="1">
      <alignment horizontal="right" vertical="center" wrapText="1"/>
    </xf>
    <xf numFmtId="180" fontId="25" fillId="0" borderId="11" xfId="43" applyNumberFormat="1" applyFont="1" applyBorder="1" applyAlignment="1">
      <alignment horizontal="right" vertical="center" wrapText="1"/>
    </xf>
    <xf numFmtId="180" fontId="26" fillId="0" borderId="11" xfId="43" applyNumberFormat="1" applyFont="1" applyBorder="1" applyAlignment="1">
      <alignment horizontal="right" vertical="center" wrapText="1"/>
    </xf>
    <xf numFmtId="180" fontId="26" fillId="0" borderId="11" xfId="43" applyNumberFormat="1" applyFont="1" applyFill="1" applyBorder="1" applyAlignment="1">
      <alignment horizontal="right" vertical="center" wrapText="1"/>
    </xf>
    <xf numFmtId="180" fontId="26" fillId="4" borderId="11" xfId="43" applyNumberFormat="1" applyFont="1" applyFill="1" applyBorder="1" applyAlignment="1">
      <alignment horizontal="right" vertical="center" wrapText="1"/>
    </xf>
    <xf numFmtId="180" fontId="0" fillId="0" borderId="11" xfId="43" applyNumberFormat="1" applyFont="1" applyFill="1" applyBorder="1" applyAlignment="1">
      <alignment horizontal="right" vertical="center"/>
    </xf>
    <xf numFmtId="180" fontId="26" fillId="6" borderId="11" xfId="43" applyNumberFormat="1" applyFont="1" applyFill="1" applyBorder="1" applyAlignment="1">
      <alignment horizontal="right" vertical="center" wrapText="1"/>
    </xf>
    <xf numFmtId="180" fontId="20" fillId="0" borderId="11" xfId="43" applyNumberFormat="1" applyFont="1" applyFill="1" applyBorder="1" applyAlignment="1">
      <alignment horizontal="right" vertical="center"/>
    </xf>
    <xf numFmtId="180" fontId="20" fillId="26" borderId="11" xfId="43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180" fontId="24" fillId="0" borderId="11" xfId="43" applyNumberFormat="1" applyFont="1" applyFill="1" applyBorder="1" applyAlignment="1">
      <alignment horizontal="right" vertical="center"/>
    </xf>
    <xf numFmtId="176" fontId="20" fillId="0" borderId="10" xfId="0" applyNumberFormat="1" applyFont="1" applyFill="1" applyBorder="1" applyAlignment="1">
      <alignment horizontal="right" vertical="center"/>
    </xf>
    <xf numFmtId="0" fontId="25" fillId="26" borderId="11" xfId="0" applyFont="1" applyFill="1" applyBorder="1" applyAlignment="1">
      <alignment vertical="top" wrapText="1"/>
    </xf>
    <xf numFmtId="0" fontId="20" fillId="26" borderId="15" xfId="0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vertical="center" wrapText="1"/>
    </xf>
    <xf numFmtId="0" fontId="26" fillId="4" borderId="10" xfId="0" applyFont="1" applyFill="1" applyBorder="1" applyAlignment="1">
      <alignment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26" fillId="25" borderId="0" xfId="0" applyFont="1" applyFill="1" applyBorder="1" applyAlignment="1">
      <alignment horizontal="center" vertical="top" wrapText="1"/>
    </xf>
    <xf numFmtId="0" fontId="26" fillId="25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workbookViewId="0" topLeftCell="A1">
      <pane ySplit="4" topLeftCell="A13" activePane="bottomLeft" state="frozen"/>
      <selection pane="topLeft" activeCell="C1" sqref="C1"/>
      <selection pane="bottomLeft" activeCell="P26" sqref="P26"/>
    </sheetView>
  </sheetViews>
  <sheetFormatPr defaultColWidth="9.00390625" defaultRowHeight="12.75"/>
  <cols>
    <col min="1" max="1" width="24.00390625" style="9" bestFit="1" customWidth="1"/>
    <col min="2" max="2" width="53.875" style="9" customWidth="1"/>
    <col min="3" max="3" width="18.00390625" style="16" customWidth="1"/>
    <col min="4" max="4" width="18.75390625" style="0" hidden="1" customWidth="1"/>
    <col min="5" max="6" width="13.625" style="0" hidden="1" customWidth="1"/>
    <col min="7" max="7" width="12.75390625" style="0" hidden="1" customWidth="1"/>
    <col min="8" max="8" width="13.625" style="0" hidden="1" customWidth="1"/>
    <col min="9" max="9" width="21.125" style="0" hidden="1" customWidth="1"/>
    <col min="10" max="12" width="9.125" style="0" hidden="1" customWidth="1"/>
    <col min="13" max="13" width="0.12890625" style="0" hidden="1" customWidth="1"/>
    <col min="14" max="14" width="3.125" style="0" hidden="1" customWidth="1"/>
    <col min="15" max="15" width="11.375" style="0" customWidth="1"/>
  </cols>
  <sheetData>
    <row r="1" spans="1:13" ht="45.75" customHeight="1">
      <c r="A1" s="6"/>
      <c r="B1" s="6"/>
      <c r="C1" s="66" t="s">
        <v>163</v>
      </c>
      <c r="D1" s="6"/>
      <c r="E1" s="6"/>
      <c r="F1" s="6"/>
      <c r="G1" s="6"/>
      <c r="H1" s="6"/>
      <c r="I1" s="6"/>
      <c r="J1" s="6"/>
      <c r="K1" s="6"/>
      <c r="L1" s="6"/>
      <c r="M1" s="6"/>
    </row>
    <row r="2" spans="1:15" ht="22.5" customHeight="1">
      <c r="A2" s="77" t="s">
        <v>154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13"/>
      <c r="O2" s="13"/>
    </row>
    <row r="3" spans="1:13" ht="4.5" customHeight="1">
      <c r="A3" s="17"/>
      <c r="B3" s="17"/>
      <c r="C3" s="78" t="s">
        <v>119</v>
      </c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46.5" customHeight="1">
      <c r="A4" s="18" t="s">
        <v>0</v>
      </c>
      <c r="B4" s="18" t="s">
        <v>1</v>
      </c>
      <c r="C4" s="19" t="s">
        <v>150</v>
      </c>
      <c r="D4" s="20" t="s">
        <v>50</v>
      </c>
      <c r="E4" s="20" t="s">
        <v>46</v>
      </c>
      <c r="F4" s="20" t="s">
        <v>51</v>
      </c>
      <c r="G4" s="20" t="s">
        <v>2</v>
      </c>
      <c r="H4" s="20" t="s">
        <v>52</v>
      </c>
      <c r="I4" s="20" t="s">
        <v>53</v>
      </c>
      <c r="J4" s="21"/>
      <c r="K4" s="21"/>
      <c r="L4" s="21"/>
      <c r="M4" s="21"/>
    </row>
    <row r="5" spans="1:13" ht="18.75" customHeight="1">
      <c r="A5" s="22" t="s">
        <v>3</v>
      </c>
      <c r="B5" s="22" t="s">
        <v>4</v>
      </c>
      <c r="C5" s="55">
        <f>C6</f>
        <v>129809.7</v>
      </c>
      <c r="D5" s="23" t="e">
        <f>C5/#REF!</f>
        <v>#REF!</v>
      </c>
      <c r="E5" s="24">
        <f>E6</f>
        <v>96812</v>
      </c>
      <c r="F5" s="23">
        <f aca="true" t="shared" si="0" ref="F5:F12">E5/C5</f>
        <v>0.745799427931811</v>
      </c>
      <c r="G5" s="24">
        <f>G6</f>
        <v>11909</v>
      </c>
      <c r="H5" s="24">
        <f>H6</f>
        <v>111040</v>
      </c>
      <c r="I5" s="23">
        <f aca="true" t="shared" si="1" ref="I5:I15">H5/E5</f>
        <v>1.1469652522414577</v>
      </c>
      <c r="J5" s="21"/>
      <c r="K5" s="21"/>
      <c r="L5" s="21"/>
      <c r="M5" s="21"/>
    </row>
    <row r="6" spans="1:13" ht="17.25" customHeight="1">
      <c r="A6" s="14" t="s">
        <v>5</v>
      </c>
      <c r="B6" s="14" t="s">
        <v>6</v>
      </c>
      <c r="C6" s="56">
        <v>129809.7</v>
      </c>
      <c r="D6" s="23" t="e">
        <f>C6/#REF!</f>
        <v>#REF!</v>
      </c>
      <c r="E6" s="25">
        <v>96812</v>
      </c>
      <c r="F6" s="23">
        <f t="shared" si="0"/>
        <v>0.745799427931811</v>
      </c>
      <c r="G6" s="26">
        <v>11909</v>
      </c>
      <c r="H6" s="27">
        <v>111040</v>
      </c>
      <c r="I6" s="23">
        <f t="shared" si="1"/>
        <v>1.1469652522414577</v>
      </c>
      <c r="J6" s="21"/>
      <c r="K6" s="21"/>
      <c r="L6" s="21"/>
      <c r="M6" s="21"/>
    </row>
    <row r="7" spans="1:13" ht="18.75" customHeight="1">
      <c r="A7" s="22" t="s">
        <v>45</v>
      </c>
      <c r="B7" s="22" t="s">
        <v>7</v>
      </c>
      <c r="C7" s="55">
        <f>C8+C9+C13</f>
        <v>29151</v>
      </c>
      <c r="D7" s="23" t="e">
        <f>C7/#REF!</f>
        <v>#REF!</v>
      </c>
      <c r="E7" s="24">
        <f>E8+E9</f>
        <v>11415</v>
      </c>
      <c r="F7" s="23">
        <f t="shared" si="0"/>
        <v>0.39158176391890503</v>
      </c>
      <c r="G7" s="24">
        <f>G8+G9</f>
        <v>168</v>
      </c>
      <c r="H7" s="24">
        <f>H8+H9</f>
        <v>11999</v>
      </c>
      <c r="I7" s="23">
        <f t="shared" si="1"/>
        <v>1.051160753394656</v>
      </c>
      <c r="J7" s="21"/>
      <c r="K7" s="21"/>
      <c r="L7" s="21"/>
      <c r="M7" s="21"/>
    </row>
    <row r="8" spans="1:13" ht="25.5">
      <c r="A8" s="14" t="s">
        <v>8</v>
      </c>
      <c r="B8" s="14" t="s">
        <v>9</v>
      </c>
      <c r="C8" s="56">
        <v>19036</v>
      </c>
      <c r="D8" s="23" t="e">
        <f>C8/#REF!</f>
        <v>#REF!</v>
      </c>
      <c r="E8" s="25">
        <v>7750</v>
      </c>
      <c r="F8" s="23">
        <f t="shared" si="0"/>
        <v>0.4071233452405968</v>
      </c>
      <c r="G8" s="26"/>
      <c r="H8" s="28">
        <v>7750</v>
      </c>
      <c r="I8" s="23">
        <f t="shared" si="1"/>
        <v>1</v>
      </c>
      <c r="J8" s="21"/>
      <c r="K8" s="21"/>
      <c r="L8" s="21"/>
      <c r="M8" s="21"/>
    </row>
    <row r="9" spans="1:13" ht="17.25" customHeight="1">
      <c r="A9" s="14" t="s">
        <v>128</v>
      </c>
      <c r="B9" s="14" t="s">
        <v>10</v>
      </c>
      <c r="C9" s="56">
        <v>9912</v>
      </c>
      <c r="D9" s="23" t="e">
        <f>C9/#REF!</f>
        <v>#REF!</v>
      </c>
      <c r="E9" s="25">
        <v>3665</v>
      </c>
      <c r="F9" s="23">
        <f t="shared" si="0"/>
        <v>0.3697538337368846</v>
      </c>
      <c r="G9" s="26">
        <v>168</v>
      </c>
      <c r="H9" s="29">
        <v>4249</v>
      </c>
      <c r="I9" s="23">
        <f t="shared" si="1"/>
        <v>1.1593451568894952</v>
      </c>
      <c r="J9" s="21"/>
      <c r="K9" s="21"/>
      <c r="L9" s="21"/>
      <c r="M9" s="21"/>
    </row>
    <row r="10" spans="1:13" ht="126" customHeight="1" hidden="1">
      <c r="A10" s="22" t="s">
        <v>11</v>
      </c>
      <c r="B10" s="22" t="s">
        <v>12</v>
      </c>
      <c r="C10" s="55">
        <f>C11+C12</f>
        <v>0</v>
      </c>
      <c r="D10" s="23" t="e">
        <f>C10/#REF!</f>
        <v>#REF!</v>
      </c>
      <c r="E10" s="24"/>
      <c r="F10" s="23" t="e">
        <f t="shared" si="0"/>
        <v>#DIV/0!</v>
      </c>
      <c r="G10" s="30">
        <f>G11+G12</f>
        <v>9544</v>
      </c>
      <c r="H10" s="2"/>
      <c r="I10" s="23" t="e">
        <f t="shared" si="1"/>
        <v>#DIV/0!</v>
      </c>
      <c r="J10" s="21"/>
      <c r="K10" s="21"/>
      <c r="L10" s="21"/>
      <c r="M10" s="21"/>
    </row>
    <row r="11" spans="1:13" ht="135" customHeight="1" hidden="1">
      <c r="A11" s="14" t="s">
        <v>13</v>
      </c>
      <c r="B11" s="14" t="s">
        <v>14</v>
      </c>
      <c r="C11" s="56"/>
      <c r="D11" s="23" t="e">
        <f>C11/#REF!</f>
        <v>#REF!</v>
      </c>
      <c r="E11" s="25"/>
      <c r="F11" s="23" t="e">
        <f t="shared" si="0"/>
        <v>#DIV/0!</v>
      </c>
      <c r="G11" s="26">
        <v>673</v>
      </c>
      <c r="H11" s="2"/>
      <c r="I11" s="23" t="e">
        <f t="shared" si="1"/>
        <v>#DIV/0!</v>
      </c>
      <c r="J11" s="21"/>
      <c r="K11" s="21"/>
      <c r="L11" s="21"/>
      <c r="M11" s="21"/>
    </row>
    <row r="12" spans="1:13" ht="135" customHeight="1" hidden="1">
      <c r="A12" s="14" t="s">
        <v>15</v>
      </c>
      <c r="B12" s="14" t="s">
        <v>16</v>
      </c>
      <c r="C12" s="56"/>
      <c r="D12" s="23" t="e">
        <f>C12/#REF!</f>
        <v>#REF!</v>
      </c>
      <c r="E12" s="25"/>
      <c r="F12" s="23" t="e">
        <f t="shared" si="0"/>
        <v>#DIV/0!</v>
      </c>
      <c r="G12" s="26">
        <v>8871</v>
      </c>
      <c r="H12" s="2"/>
      <c r="I12" s="23" t="e">
        <f t="shared" si="1"/>
        <v>#DIV/0!</v>
      </c>
      <c r="J12" s="21"/>
      <c r="K12" s="21"/>
      <c r="L12" s="21"/>
      <c r="M12" s="21"/>
    </row>
    <row r="13" spans="1:13" ht="30.75" customHeight="1">
      <c r="A13" s="14" t="s">
        <v>127</v>
      </c>
      <c r="B13" s="14" t="s">
        <v>129</v>
      </c>
      <c r="C13" s="56">
        <v>203</v>
      </c>
      <c r="D13" s="23"/>
      <c r="E13" s="25"/>
      <c r="F13" s="23"/>
      <c r="G13" s="26"/>
      <c r="H13" s="2"/>
      <c r="I13" s="23"/>
      <c r="J13" s="21"/>
      <c r="K13" s="21"/>
      <c r="L13" s="21"/>
      <c r="M13" s="21"/>
    </row>
    <row r="14" spans="1:13" ht="17.25" customHeight="1">
      <c r="A14" s="22" t="s">
        <v>113</v>
      </c>
      <c r="B14" s="22" t="s">
        <v>17</v>
      </c>
      <c r="C14" s="55">
        <v>1820</v>
      </c>
      <c r="D14" s="23" t="e">
        <f>C14/#REF!</f>
        <v>#REF!</v>
      </c>
      <c r="E14" s="24">
        <v>3350</v>
      </c>
      <c r="F14" s="23">
        <f>E14/C14</f>
        <v>1.8406593406593406</v>
      </c>
      <c r="G14" s="30"/>
      <c r="H14" s="2">
        <v>3500</v>
      </c>
      <c r="I14" s="23">
        <f t="shared" si="1"/>
        <v>1.044776119402985</v>
      </c>
      <c r="J14" s="21"/>
      <c r="K14" s="21"/>
      <c r="L14" s="21"/>
      <c r="M14" s="21"/>
    </row>
    <row r="15" spans="1:13" ht="29.25" customHeight="1" hidden="1" thickBot="1">
      <c r="A15" s="22" t="s">
        <v>18</v>
      </c>
      <c r="B15" s="22" t="s">
        <v>19</v>
      </c>
      <c r="C15" s="55"/>
      <c r="D15" s="23" t="e">
        <f>C15/#REF!</f>
        <v>#REF!</v>
      </c>
      <c r="E15" s="24"/>
      <c r="F15" s="23" t="e">
        <f>E15/C15</f>
        <v>#DIV/0!</v>
      </c>
      <c r="G15" s="30"/>
      <c r="H15" s="2"/>
      <c r="I15" s="23" t="e">
        <f t="shared" si="1"/>
        <v>#DIV/0!</v>
      </c>
      <c r="J15" s="21"/>
      <c r="K15" s="21"/>
      <c r="L15" s="21"/>
      <c r="M15" s="21"/>
    </row>
    <row r="16" spans="1:13" ht="17.25" customHeight="1" hidden="1">
      <c r="A16" s="22" t="s">
        <v>114</v>
      </c>
      <c r="B16" s="22" t="s">
        <v>19</v>
      </c>
      <c r="C16" s="55"/>
      <c r="D16" s="23" t="e">
        <f>C16/#REF!</f>
        <v>#REF!</v>
      </c>
      <c r="E16" s="24">
        <v>0</v>
      </c>
      <c r="F16" s="23"/>
      <c r="G16" s="30"/>
      <c r="H16" s="2">
        <v>0</v>
      </c>
      <c r="I16" s="23"/>
      <c r="J16" s="21"/>
      <c r="K16" s="21"/>
      <c r="L16" s="21"/>
      <c r="M16" s="21"/>
    </row>
    <row r="17" spans="1:13" ht="17.25" customHeight="1" hidden="1">
      <c r="A17" s="22" t="s">
        <v>130</v>
      </c>
      <c r="B17" s="22" t="s">
        <v>19</v>
      </c>
      <c r="C17" s="55">
        <v>0</v>
      </c>
      <c r="D17" s="23"/>
      <c r="E17" s="24"/>
      <c r="F17" s="23"/>
      <c r="G17" s="30"/>
      <c r="H17" s="2"/>
      <c r="I17" s="23"/>
      <c r="J17" s="21"/>
      <c r="K17" s="21"/>
      <c r="L17" s="21"/>
      <c r="M17" s="21"/>
    </row>
    <row r="18" spans="1:13" ht="27" customHeight="1">
      <c r="A18" s="32" t="s">
        <v>151</v>
      </c>
      <c r="B18" s="69" t="s">
        <v>152</v>
      </c>
      <c r="C18" s="55">
        <v>8</v>
      </c>
      <c r="D18" s="23"/>
      <c r="E18" s="24"/>
      <c r="F18" s="23"/>
      <c r="G18" s="30"/>
      <c r="H18" s="2"/>
      <c r="I18" s="23"/>
      <c r="J18" s="21"/>
      <c r="K18" s="21"/>
      <c r="L18" s="21"/>
      <c r="M18" s="21"/>
    </row>
    <row r="19" spans="1:13" ht="30.75" customHeight="1">
      <c r="A19" s="22" t="s">
        <v>153</v>
      </c>
      <c r="B19" s="22" t="s">
        <v>20</v>
      </c>
      <c r="C19" s="55">
        <f>C21+C23+C25+C26+C20+C24+C22</f>
        <v>10990.2</v>
      </c>
      <c r="D19" s="23" t="e">
        <f>C19/#REF!</f>
        <v>#REF!</v>
      </c>
      <c r="E19" s="31">
        <f>E21+E23+E25+E26</f>
        <v>8985</v>
      </c>
      <c r="F19" s="23">
        <f>E19/C19</f>
        <v>0.8175465414642136</v>
      </c>
      <c r="G19" s="30">
        <v>3054</v>
      </c>
      <c r="H19" s="31">
        <f>H21+H23+H25+H26</f>
        <v>9043</v>
      </c>
      <c r="I19" s="23">
        <f>H19/E19</f>
        <v>1.006455203116305</v>
      </c>
      <c r="J19" s="21"/>
      <c r="K19" s="21"/>
      <c r="L19" s="21"/>
      <c r="M19" s="21"/>
    </row>
    <row r="20" spans="1:13" ht="46.5" customHeight="1" hidden="1">
      <c r="A20" s="32" t="s">
        <v>80</v>
      </c>
      <c r="B20" s="32" t="s">
        <v>81</v>
      </c>
      <c r="C20" s="55"/>
      <c r="D20" s="23"/>
      <c r="E20" s="31"/>
      <c r="F20" s="23"/>
      <c r="G20" s="30"/>
      <c r="H20" s="33"/>
      <c r="I20" s="23"/>
      <c r="J20" s="21"/>
      <c r="K20" s="21"/>
      <c r="L20" s="21"/>
      <c r="M20" s="21"/>
    </row>
    <row r="21" spans="1:13" ht="63.75">
      <c r="A21" s="32" t="s">
        <v>115</v>
      </c>
      <c r="B21" s="32" t="s">
        <v>148</v>
      </c>
      <c r="C21" s="55">
        <v>4784.1</v>
      </c>
      <c r="D21" s="23" t="e">
        <f>C21/#REF!</f>
        <v>#REF!</v>
      </c>
      <c r="E21" s="24">
        <v>3334</v>
      </c>
      <c r="F21" s="23">
        <f>E21/C21</f>
        <v>0.6968917873790264</v>
      </c>
      <c r="G21" s="30"/>
      <c r="H21" s="2">
        <v>3334</v>
      </c>
      <c r="I21" s="23">
        <f>H21/E21</f>
        <v>1</v>
      </c>
      <c r="J21" s="21"/>
      <c r="K21" s="21"/>
      <c r="L21" s="21"/>
      <c r="M21" s="21"/>
    </row>
    <row r="22" spans="1:13" ht="63.75">
      <c r="A22" s="32" t="s">
        <v>147</v>
      </c>
      <c r="B22" s="32" t="s">
        <v>149</v>
      </c>
      <c r="C22" s="55">
        <v>1167.4</v>
      </c>
      <c r="D22" s="23"/>
      <c r="E22" s="24"/>
      <c r="F22" s="23"/>
      <c r="G22" s="30"/>
      <c r="H22" s="2"/>
      <c r="I22" s="23"/>
      <c r="J22" s="21"/>
      <c r="K22" s="21"/>
      <c r="L22" s="21"/>
      <c r="M22" s="21"/>
    </row>
    <row r="23" spans="1:16" ht="63.75">
      <c r="A23" s="32" t="s">
        <v>47</v>
      </c>
      <c r="B23" s="32" t="s">
        <v>131</v>
      </c>
      <c r="C23" s="55">
        <v>4825</v>
      </c>
      <c r="D23" s="23" t="e">
        <f>C23/#REF!</f>
        <v>#REF!</v>
      </c>
      <c r="E23" s="24">
        <v>5129</v>
      </c>
      <c r="F23" s="23">
        <f>E23/C23</f>
        <v>1.0630051813471502</v>
      </c>
      <c r="G23" s="30"/>
      <c r="H23" s="2">
        <v>5129</v>
      </c>
      <c r="I23" s="23">
        <f>H23/E23</f>
        <v>1</v>
      </c>
      <c r="J23" s="21"/>
      <c r="K23" s="21"/>
      <c r="L23" s="21"/>
      <c r="M23" s="21"/>
      <c r="P23" s="6"/>
    </row>
    <row r="24" spans="1:17" ht="48" customHeight="1" hidden="1">
      <c r="A24" s="32" t="s">
        <v>87</v>
      </c>
      <c r="B24" s="32" t="s">
        <v>88</v>
      </c>
      <c r="C24" s="55"/>
      <c r="D24" s="23"/>
      <c r="E24" s="24"/>
      <c r="F24" s="23"/>
      <c r="G24" s="30"/>
      <c r="H24" s="2"/>
      <c r="I24" s="23"/>
      <c r="J24" s="21"/>
      <c r="K24" s="21"/>
      <c r="L24" s="21"/>
      <c r="M24" s="21"/>
      <c r="N24" s="8"/>
      <c r="O24" s="8"/>
      <c r="P24" s="8"/>
      <c r="Q24" s="8"/>
    </row>
    <row r="25" spans="1:13" ht="38.25">
      <c r="A25" s="32" t="s">
        <v>21</v>
      </c>
      <c r="B25" s="32" t="s">
        <v>22</v>
      </c>
      <c r="C25" s="55">
        <v>68.7</v>
      </c>
      <c r="D25" s="23" t="e">
        <f>C25/#REF!</f>
        <v>#REF!</v>
      </c>
      <c r="E25" s="24">
        <v>17</v>
      </c>
      <c r="F25" s="23">
        <f>E25/C25</f>
        <v>0.24745269286754001</v>
      </c>
      <c r="G25" s="30"/>
      <c r="H25" s="2">
        <v>20</v>
      </c>
      <c r="I25" s="23">
        <f>H25/E25</f>
        <v>1.1764705882352942</v>
      </c>
      <c r="J25" s="21"/>
      <c r="K25" s="21"/>
      <c r="L25" s="21"/>
      <c r="M25" s="21"/>
    </row>
    <row r="26" spans="1:13" ht="70.5" customHeight="1">
      <c r="A26" s="32" t="s">
        <v>48</v>
      </c>
      <c r="B26" s="32" t="s">
        <v>168</v>
      </c>
      <c r="C26" s="55">
        <v>145</v>
      </c>
      <c r="D26" s="23" t="e">
        <f>C26/#REF!</f>
        <v>#REF!</v>
      </c>
      <c r="E26" s="24">
        <v>505</v>
      </c>
      <c r="F26" s="23">
        <f>E26/C26</f>
        <v>3.4827586206896552</v>
      </c>
      <c r="G26" s="30"/>
      <c r="H26" s="2">
        <v>560</v>
      </c>
      <c r="I26" s="23">
        <f>H26/E26</f>
        <v>1.108910891089109</v>
      </c>
      <c r="J26" s="21"/>
      <c r="K26" s="21"/>
      <c r="L26" s="21"/>
      <c r="M26" s="21"/>
    </row>
    <row r="27" spans="1:18" ht="15" customHeight="1">
      <c r="A27" s="22" t="s">
        <v>49</v>
      </c>
      <c r="B27" s="22" t="s">
        <v>24</v>
      </c>
      <c r="C27" s="55">
        <v>488</v>
      </c>
      <c r="D27" s="23" t="e">
        <f>C27/#REF!</f>
        <v>#REF!</v>
      </c>
      <c r="E27" s="24">
        <v>1287</v>
      </c>
      <c r="F27" s="23">
        <f>E27/C27</f>
        <v>2.637295081967213</v>
      </c>
      <c r="G27" s="30"/>
      <c r="H27" s="2">
        <v>1400</v>
      </c>
      <c r="I27" s="23">
        <f>H27/E27</f>
        <v>1.0878010878010878</v>
      </c>
      <c r="J27" s="21"/>
      <c r="K27" s="21"/>
      <c r="L27" s="21"/>
      <c r="M27" s="21"/>
      <c r="R27" t="s">
        <v>82</v>
      </c>
    </row>
    <row r="28" spans="1:13" ht="27" customHeight="1" hidden="1" thickBot="1">
      <c r="A28" s="14" t="s">
        <v>23</v>
      </c>
      <c r="B28" s="14" t="s">
        <v>24</v>
      </c>
      <c r="C28" s="56"/>
      <c r="D28" s="23" t="e">
        <f>C28/#REF!</f>
        <v>#REF!</v>
      </c>
      <c r="E28" s="25"/>
      <c r="F28" s="23" t="e">
        <f>E28/C28</f>
        <v>#DIV/0!</v>
      </c>
      <c r="G28" s="26"/>
      <c r="H28" s="29"/>
      <c r="I28" s="23" t="e">
        <f>H28/E28</f>
        <v>#DIV/0!</v>
      </c>
      <c r="J28" s="21"/>
      <c r="K28" s="21"/>
      <c r="L28" s="21"/>
      <c r="M28" s="21"/>
    </row>
    <row r="29" spans="1:17" ht="24" customHeight="1">
      <c r="A29" s="34" t="s">
        <v>121</v>
      </c>
      <c r="B29" s="34" t="s">
        <v>83</v>
      </c>
      <c r="C29" s="57">
        <f>C30+C32</f>
        <v>130.2</v>
      </c>
      <c r="D29" s="23"/>
      <c r="E29" s="25"/>
      <c r="F29" s="23"/>
      <c r="G29" s="26"/>
      <c r="H29" s="29"/>
      <c r="I29" s="23"/>
      <c r="J29" s="21"/>
      <c r="K29" s="21"/>
      <c r="L29" s="21"/>
      <c r="M29" s="21"/>
      <c r="N29" s="8"/>
      <c r="O29" s="12"/>
      <c r="P29" s="12"/>
      <c r="Q29" s="12"/>
    </row>
    <row r="30" spans="1:13" ht="30.75" customHeight="1">
      <c r="A30" s="14" t="s">
        <v>116</v>
      </c>
      <c r="B30" s="14" t="s">
        <v>120</v>
      </c>
      <c r="C30" s="56">
        <v>120</v>
      </c>
      <c r="D30" s="23"/>
      <c r="E30" s="25"/>
      <c r="F30" s="23"/>
      <c r="G30" s="26"/>
      <c r="H30" s="29"/>
      <c r="I30" s="23"/>
      <c r="J30" s="21"/>
      <c r="K30" s="21"/>
      <c r="L30" s="21"/>
      <c r="M30" s="21"/>
    </row>
    <row r="31" spans="1:13" ht="25.5" customHeight="1" hidden="1">
      <c r="A31" s="14" t="s">
        <v>126</v>
      </c>
      <c r="B31" s="14" t="s">
        <v>123</v>
      </c>
      <c r="C31" s="56">
        <v>0</v>
      </c>
      <c r="D31" s="23"/>
      <c r="E31" s="25"/>
      <c r="F31" s="23"/>
      <c r="G31" s="26"/>
      <c r="H31" s="29"/>
      <c r="I31" s="23"/>
      <c r="J31" s="21"/>
      <c r="K31" s="21"/>
      <c r="L31" s="21"/>
      <c r="M31" s="21"/>
    </row>
    <row r="32" spans="1:13" ht="25.5" customHeight="1">
      <c r="A32" s="14" t="s">
        <v>126</v>
      </c>
      <c r="B32" s="14" t="s">
        <v>135</v>
      </c>
      <c r="C32" s="56">
        <v>10.2</v>
      </c>
      <c r="D32" s="23"/>
      <c r="E32" s="25"/>
      <c r="F32" s="23"/>
      <c r="G32" s="26"/>
      <c r="H32" s="29"/>
      <c r="I32" s="23"/>
      <c r="J32" s="21"/>
      <c r="K32" s="21"/>
      <c r="L32" s="21"/>
      <c r="M32" s="21"/>
    </row>
    <row r="33" spans="1:13" ht="18" customHeight="1">
      <c r="A33" s="34" t="s">
        <v>25</v>
      </c>
      <c r="B33" s="34" t="s">
        <v>26</v>
      </c>
      <c r="C33" s="58">
        <f>C35+C36+C38+C39</f>
        <v>1710</v>
      </c>
      <c r="D33" s="23" t="e">
        <f>C33/#REF!</f>
        <v>#REF!</v>
      </c>
      <c r="E33" s="35">
        <f>E34+E36</f>
        <v>360</v>
      </c>
      <c r="F33" s="23">
        <f>E33/C33</f>
        <v>0.21052631578947367</v>
      </c>
      <c r="G33" s="26"/>
      <c r="H33" s="35">
        <f>H34+H36</f>
        <v>396</v>
      </c>
      <c r="I33" s="23">
        <f>H33/E33</f>
        <v>1.1</v>
      </c>
      <c r="J33" s="21"/>
      <c r="K33" s="21"/>
      <c r="L33" s="21"/>
      <c r="M33" s="21"/>
    </row>
    <row r="34" spans="1:13" ht="68.25" customHeight="1" hidden="1">
      <c r="A34" s="14" t="s">
        <v>117</v>
      </c>
      <c r="B34" s="14" t="s">
        <v>89</v>
      </c>
      <c r="C34" s="56"/>
      <c r="D34" s="23" t="e">
        <f>C34/#REF!</f>
        <v>#REF!</v>
      </c>
      <c r="E34" s="25">
        <v>50</v>
      </c>
      <c r="F34" s="23" t="e">
        <f>E34/C34</f>
        <v>#DIV/0!</v>
      </c>
      <c r="G34" s="26"/>
      <c r="H34" s="29">
        <v>55</v>
      </c>
      <c r="I34" s="23">
        <f>H34/E34</f>
        <v>1.1</v>
      </c>
      <c r="J34" s="21"/>
      <c r="K34" s="21"/>
      <c r="L34" s="21"/>
      <c r="M34" s="21"/>
    </row>
    <row r="35" spans="1:13" ht="76.5">
      <c r="A35" s="14" t="s">
        <v>136</v>
      </c>
      <c r="B35" s="14" t="s">
        <v>137</v>
      </c>
      <c r="C35" s="56">
        <v>110</v>
      </c>
      <c r="D35" s="23"/>
      <c r="E35" s="25"/>
      <c r="F35" s="23"/>
      <c r="G35" s="26"/>
      <c r="H35" s="29"/>
      <c r="I35" s="23"/>
      <c r="J35" s="21"/>
      <c r="K35" s="21"/>
      <c r="L35" s="21"/>
      <c r="M35" s="21"/>
    </row>
    <row r="36" spans="1:13" ht="39.75" customHeight="1">
      <c r="A36" s="14" t="s">
        <v>118</v>
      </c>
      <c r="B36" s="14" t="s">
        <v>161</v>
      </c>
      <c r="C36" s="56">
        <v>400</v>
      </c>
      <c r="D36" s="23" t="e">
        <f>C36/#REF!</f>
        <v>#REF!</v>
      </c>
      <c r="E36" s="36">
        <v>310</v>
      </c>
      <c r="F36" s="23">
        <f>E36/C36</f>
        <v>0.775</v>
      </c>
      <c r="G36" s="26"/>
      <c r="H36" s="29">
        <v>341</v>
      </c>
      <c r="I36" s="23">
        <f>H36/E36</f>
        <v>1.1</v>
      </c>
      <c r="J36" s="21"/>
      <c r="K36" s="21"/>
      <c r="L36" s="21"/>
      <c r="M36" s="21"/>
    </row>
    <row r="37" spans="1:13" ht="42.75" customHeight="1" hidden="1">
      <c r="A37" s="14" t="s">
        <v>86</v>
      </c>
      <c r="B37" s="14" t="s">
        <v>90</v>
      </c>
      <c r="C37" s="56"/>
      <c r="D37" s="23"/>
      <c r="E37" s="36"/>
      <c r="F37" s="23"/>
      <c r="G37" s="26"/>
      <c r="H37" s="29"/>
      <c r="I37" s="23"/>
      <c r="J37" s="21"/>
      <c r="K37" s="21"/>
      <c r="L37" s="21"/>
      <c r="M37" s="21"/>
    </row>
    <row r="38" spans="1:13" ht="42.75" customHeight="1">
      <c r="A38" s="14" t="s">
        <v>160</v>
      </c>
      <c r="B38" s="14" t="s">
        <v>162</v>
      </c>
      <c r="C38" s="56">
        <v>200</v>
      </c>
      <c r="D38" s="23"/>
      <c r="E38" s="36"/>
      <c r="F38" s="23"/>
      <c r="G38" s="26"/>
      <c r="H38" s="29"/>
      <c r="I38" s="23"/>
      <c r="J38" s="21"/>
      <c r="K38" s="21"/>
      <c r="L38" s="21"/>
      <c r="M38" s="21"/>
    </row>
    <row r="39" spans="1:13" ht="51">
      <c r="A39" s="14" t="s">
        <v>132</v>
      </c>
      <c r="B39" s="14" t="s">
        <v>165</v>
      </c>
      <c r="C39" s="56">
        <v>1000</v>
      </c>
      <c r="D39" s="23"/>
      <c r="E39" s="36"/>
      <c r="F39" s="23"/>
      <c r="G39" s="26"/>
      <c r="H39" s="29"/>
      <c r="I39" s="23"/>
      <c r="J39" s="21"/>
      <c r="K39" s="21"/>
      <c r="L39" s="21"/>
      <c r="M39" s="21"/>
    </row>
    <row r="40" spans="1:13" ht="19.5" customHeight="1">
      <c r="A40" s="22" t="s">
        <v>27</v>
      </c>
      <c r="B40" s="22" t="s">
        <v>28</v>
      </c>
      <c r="C40" s="55">
        <v>1495</v>
      </c>
      <c r="D40" s="23" t="e">
        <f>C40/#REF!</f>
        <v>#REF!</v>
      </c>
      <c r="E40" s="24">
        <v>1760</v>
      </c>
      <c r="F40" s="23">
        <f aca="true" t="shared" si="2" ref="F40:F49">E40/C40</f>
        <v>1.1772575250836121</v>
      </c>
      <c r="G40" s="30"/>
      <c r="H40" s="5">
        <v>1900</v>
      </c>
      <c r="I40" s="23">
        <f aca="true" t="shared" si="3" ref="I40:I47">H40/E40</f>
        <v>1.0795454545454546</v>
      </c>
      <c r="J40" s="21"/>
      <c r="K40" s="21"/>
      <c r="L40" s="21"/>
      <c r="M40" s="21"/>
    </row>
    <row r="41" spans="1:17" ht="23.25" customHeight="1">
      <c r="A41" s="72" t="s">
        <v>29</v>
      </c>
      <c r="B41" s="73"/>
      <c r="C41" s="59">
        <f>C6+C7+C14++C16+C19+C27+C29++C33+C40+C17+C18</f>
        <v>175602.10000000003</v>
      </c>
      <c r="D41" s="23" t="e">
        <f>C41/#REF!</f>
        <v>#REF!</v>
      </c>
      <c r="E41" s="38">
        <f>E5+E7+E14+E19+E25+E27+E36+E33+E40</f>
        <v>124296</v>
      </c>
      <c r="F41" s="23">
        <f t="shared" si="2"/>
        <v>0.7078275259806117</v>
      </c>
      <c r="G41" s="38">
        <f>G5+G7+G14+G19+G25+G27+G36+G33+G40</f>
        <v>15131</v>
      </c>
      <c r="H41" s="38">
        <f>H5+H7+H14+H19+H25+H27+H36+H33+H40</f>
        <v>139639</v>
      </c>
      <c r="I41" s="23">
        <f t="shared" si="3"/>
        <v>1.1234392096286285</v>
      </c>
      <c r="J41" s="21"/>
      <c r="K41" s="21"/>
      <c r="L41" s="21"/>
      <c r="M41" s="21"/>
      <c r="N41" s="11"/>
      <c r="O41" s="11"/>
      <c r="P41" s="11"/>
      <c r="Q41" s="11"/>
    </row>
    <row r="42" spans="1:13" ht="20.25" customHeight="1">
      <c r="A42" s="37" t="s">
        <v>30</v>
      </c>
      <c r="B42" s="37" t="s">
        <v>31</v>
      </c>
      <c r="C42" s="59">
        <f>C43+C47+C66+C92+C96</f>
        <v>228961.49999999994</v>
      </c>
      <c r="D42" s="23" t="e">
        <f>C42/#REF!</f>
        <v>#REF!</v>
      </c>
      <c r="E42" s="38" t="e">
        <f>E43+E47+E66+#REF!</f>
        <v>#REF!</v>
      </c>
      <c r="F42" s="23" t="e">
        <f t="shared" si="2"/>
        <v>#REF!</v>
      </c>
      <c r="G42" s="38" t="e">
        <f>G43+G47+G66+#REF!</f>
        <v>#REF!</v>
      </c>
      <c r="H42" s="38" t="e">
        <f>H43+H47+H66+#REF!</f>
        <v>#REF!</v>
      </c>
      <c r="I42" s="23" t="e">
        <f t="shared" si="3"/>
        <v>#REF!</v>
      </c>
      <c r="J42" s="21"/>
      <c r="K42" s="21"/>
      <c r="L42" s="21"/>
      <c r="M42" s="21"/>
    </row>
    <row r="43" spans="1:13" ht="0.75" customHeight="1" hidden="1">
      <c r="A43" s="22" t="s">
        <v>32</v>
      </c>
      <c r="B43" s="22" t="s">
        <v>33</v>
      </c>
      <c r="C43" s="55">
        <f>C44</f>
        <v>0</v>
      </c>
      <c r="D43" s="23" t="e">
        <f>C43/#REF!</f>
        <v>#REF!</v>
      </c>
      <c r="E43" s="24">
        <f>E44</f>
        <v>115293</v>
      </c>
      <c r="F43" s="23" t="e">
        <f t="shared" si="2"/>
        <v>#DIV/0!</v>
      </c>
      <c r="G43" s="24">
        <f>G44</f>
        <v>0</v>
      </c>
      <c r="H43" s="39">
        <f>H44</f>
        <v>104736</v>
      </c>
      <c r="I43" s="23">
        <f t="shared" si="3"/>
        <v>0.9084332960370535</v>
      </c>
      <c r="J43" s="21"/>
      <c r="K43" s="21"/>
      <c r="L43" s="21"/>
      <c r="M43" s="21"/>
    </row>
    <row r="44" spans="1:13" ht="2.25" customHeight="1" hidden="1">
      <c r="A44" s="14" t="s">
        <v>34</v>
      </c>
      <c r="B44" s="14" t="s">
        <v>55</v>
      </c>
      <c r="C44" s="56">
        <v>0</v>
      </c>
      <c r="D44" s="23" t="e">
        <f>C44/#REF!</f>
        <v>#REF!</v>
      </c>
      <c r="E44" s="25">
        <v>115293</v>
      </c>
      <c r="F44" s="23" t="e">
        <f t="shared" si="2"/>
        <v>#DIV/0!</v>
      </c>
      <c r="G44" s="40"/>
      <c r="H44" s="41">
        <v>104736</v>
      </c>
      <c r="I44" s="23">
        <f t="shared" si="3"/>
        <v>0.9084332960370535</v>
      </c>
      <c r="J44" s="21"/>
      <c r="K44" s="21"/>
      <c r="L44" s="21"/>
      <c r="M44" s="21"/>
    </row>
    <row r="45" spans="1:13" ht="27" customHeight="1" hidden="1">
      <c r="A45" s="37" t="s">
        <v>157</v>
      </c>
      <c r="B45" s="34" t="s">
        <v>156</v>
      </c>
      <c r="C45" s="56"/>
      <c r="D45" s="23"/>
      <c r="E45" s="25"/>
      <c r="F45" s="23"/>
      <c r="G45" s="40"/>
      <c r="H45" s="41"/>
      <c r="I45" s="23"/>
      <c r="J45" s="21"/>
      <c r="K45" s="21"/>
      <c r="L45" s="21"/>
      <c r="M45" s="21"/>
    </row>
    <row r="46" spans="1:13" ht="27.75" customHeight="1" hidden="1">
      <c r="A46" s="14" t="s">
        <v>159</v>
      </c>
      <c r="B46" s="14" t="s">
        <v>158</v>
      </c>
      <c r="C46" s="56"/>
      <c r="D46" s="23"/>
      <c r="E46" s="25"/>
      <c r="F46" s="23"/>
      <c r="G46" s="40"/>
      <c r="H46" s="41"/>
      <c r="I46" s="23"/>
      <c r="J46" s="21"/>
      <c r="K46" s="21"/>
      <c r="L46" s="21"/>
      <c r="M46" s="21"/>
    </row>
    <row r="47" spans="1:13" ht="30" customHeight="1">
      <c r="A47" s="22" t="s">
        <v>35</v>
      </c>
      <c r="B47" s="22" t="s">
        <v>155</v>
      </c>
      <c r="C47" s="55">
        <f>C56+C58</f>
        <v>22711.9</v>
      </c>
      <c r="D47" s="23" t="e">
        <f>C47/#REF!</f>
        <v>#REF!</v>
      </c>
      <c r="E47" s="24">
        <f>SUM(E48:E58)</f>
        <v>2550.2999999999997</v>
      </c>
      <c r="F47" s="23">
        <f t="shared" si="2"/>
        <v>0.11228915238267162</v>
      </c>
      <c r="G47" s="24">
        <f>SUM(G48:G58)</f>
        <v>0</v>
      </c>
      <c r="H47" s="24">
        <f>SUM(H48:H58)</f>
        <v>0</v>
      </c>
      <c r="I47" s="23">
        <f t="shared" si="3"/>
        <v>0</v>
      </c>
      <c r="J47" s="21"/>
      <c r="K47" s="21"/>
      <c r="L47" s="21"/>
      <c r="M47" s="21"/>
    </row>
    <row r="48" spans="1:13" ht="46.5" customHeight="1" hidden="1">
      <c r="A48" s="14" t="s">
        <v>36</v>
      </c>
      <c r="B48" s="14" t="s">
        <v>54</v>
      </c>
      <c r="C48" s="56"/>
      <c r="D48" s="23" t="e">
        <f>C48/#REF!</f>
        <v>#REF!</v>
      </c>
      <c r="E48" s="25"/>
      <c r="F48" s="23" t="e">
        <f t="shared" si="2"/>
        <v>#DIV/0!</v>
      </c>
      <c r="G48" s="40"/>
      <c r="H48" s="42"/>
      <c r="I48" s="23"/>
      <c r="J48" s="21"/>
      <c r="K48" s="21"/>
      <c r="L48" s="21"/>
      <c r="M48" s="21"/>
    </row>
    <row r="49" spans="1:13" ht="1.5" customHeight="1" hidden="1">
      <c r="A49" s="14" t="s">
        <v>57</v>
      </c>
      <c r="B49" s="43" t="s">
        <v>56</v>
      </c>
      <c r="C49" s="56"/>
      <c r="D49" s="23" t="e">
        <f>C49/#REF!</f>
        <v>#REF!</v>
      </c>
      <c r="E49" s="25">
        <v>361.7</v>
      </c>
      <c r="F49" s="23" t="e">
        <f t="shared" si="2"/>
        <v>#DIV/0!</v>
      </c>
      <c r="G49" s="40"/>
      <c r="H49" s="41"/>
      <c r="I49" s="23">
        <f>H49/E49</f>
        <v>0</v>
      </c>
      <c r="J49" s="21"/>
      <c r="K49" s="21"/>
      <c r="L49" s="21"/>
      <c r="M49" s="21"/>
    </row>
    <row r="50" spans="1:13" ht="51.75" customHeight="1" hidden="1">
      <c r="A50" s="14" t="s">
        <v>93</v>
      </c>
      <c r="B50" s="43" t="s">
        <v>94</v>
      </c>
      <c r="C50" s="56"/>
      <c r="D50" s="23"/>
      <c r="E50" s="25"/>
      <c r="F50" s="23"/>
      <c r="G50" s="40"/>
      <c r="H50" s="41"/>
      <c r="I50" s="23"/>
      <c r="J50" s="21"/>
      <c r="K50" s="21"/>
      <c r="L50" s="21"/>
      <c r="M50" s="21"/>
    </row>
    <row r="51" spans="1:13" ht="35.25" customHeight="1" hidden="1">
      <c r="A51" s="14" t="s">
        <v>95</v>
      </c>
      <c r="B51" s="43" t="s">
        <v>96</v>
      </c>
      <c r="C51" s="56"/>
      <c r="D51" s="23"/>
      <c r="E51" s="25"/>
      <c r="F51" s="23"/>
      <c r="G51" s="40"/>
      <c r="H51" s="41"/>
      <c r="I51" s="23"/>
      <c r="J51" s="21"/>
      <c r="K51" s="21"/>
      <c r="L51" s="21"/>
      <c r="M51" s="21"/>
    </row>
    <row r="52" spans="1:13" ht="34.5" customHeight="1" hidden="1">
      <c r="A52" s="14" t="s">
        <v>97</v>
      </c>
      <c r="B52" s="43" t="s">
        <v>98</v>
      </c>
      <c r="C52" s="56"/>
      <c r="D52" s="23"/>
      <c r="E52" s="25"/>
      <c r="F52" s="23"/>
      <c r="G52" s="40"/>
      <c r="H52" s="41"/>
      <c r="I52" s="23"/>
      <c r="J52" s="21"/>
      <c r="K52" s="21"/>
      <c r="L52" s="21"/>
      <c r="M52" s="21"/>
    </row>
    <row r="53" spans="1:13" ht="34.5" customHeight="1" hidden="1">
      <c r="A53" s="14" t="s">
        <v>111</v>
      </c>
      <c r="B53" s="43" t="s">
        <v>105</v>
      </c>
      <c r="C53" s="56"/>
      <c r="D53" s="23"/>
      <c r="E53" s="25"/>
      <c r="F53" s="23"/>
      <c r="G53" s="40"/>
      <c r="H53" s="41"/>
      <c r="I53" s="23"/>
      <c r="J53" s="21"/>
      <c r="K53" s="21"/>
      <c r="L53" s="21"/>
      <c r="M53" s="21"/>
    </row>
    <row r="54" spans="1:13" ht="34.5" customHeight="1" hidden="1">
      <c r="A54" s="14" t="s">
        <v>104</v>
      </c>
      <c r="B54" s="43" t="s">
        <v>110</v>
      </c>
      <c r="C54" s="56"/>
      <c r="D54" s="23"/>
      <c r="E54" s="25"/>
      <c r="F54" s="23"/>
      <c r="G54" s="40"/>
      <c r="H54" s="41"/>
      <c r="I54" s="23"/>
      <c r="J54" s="21"/>
      <c r="K54" s="21"/>
      <c r="L54" s="21"/>
      <c r="M54" s="21"/>
    </row>
    <row r="55" spans="1:13" ht="1.5" customHeight="1" hidden="1">
      <c r="A55" s="14" t="s">
        <v>95</v>
      </c>
      <c r="B55" s="43" t="s">
        <v>122</v>
      </c>
      <c r="C55" s="56"/>
      <c r="D55" s="23"/>
      <c r="E55" s="25"/>
      <c r="F55" s="23"/>
      <c r="G55" s="40"/>
      <c r="H55" s="41"/>
      <c r="I55" s="23"/>
      <c r="J55" s="21"/>
      <c r="K55" s="21"/>
      <c r="L55" s="21"/>
      <c r="M55" s="21"/>
    </row>
    <row r="56" spans="1:13" ht="20.25" customHeight="1">
      <c r="A56" s="14" t="s">
        <v>58</v>
      </c>
      <c r="B56" s="43" t="s">
        <v>59</v>
      </c>
      <c r="C56" s="67">
        <v>22413</v>
      </c>
      <c r="D56" s="23" t="e">
        <f>C56/#REF!</f>
        <v>#REF!</v>
      </c>
      <c r="E56" s="25"/>
      <c r="F56" s="23">
        <f>E56/C56</f>
        <v>0</v>
      </c>
      <c r="G56" s="40"/>
      <c r="H56" s="41"/>
      <c r="I56" s="23"/>
      <c r="J56" s="21"/>
      <c r="K56" s="21"/>
      <c r="L56" s="21"/>
      <c r="M56" s="21"/>
    </row>
    <row r="57" spans="1:13" ht="36.75" customHeight="1" hidden="1">
      <c r="A57" s="74" t="s">
        <v>58</v>
      </c>
      <c r="B57" s="14" t="s">
        <v>79</v>
      </c>
      <c r="C57" s="60"/>
      <c r="D57" s="23" t="e">
        <f>C57/#REF!</f>
        <v>#REF!</v>
      </c>
      <c r="E57" s="25"/>
      <c r="F57" s="23" t="e">
        <f>E57/C57</f>
        <v>#DIV/0!</v>
      </c>
      <c r="G57" s="40"/>
      <c r="H57" s="41"/>
      <c r="I57" s="23"/>
      <c r="J57" s="21"/>
      <c r="K57" s="21"/>
      <c r="L57" s="21"/>
      <c r="M57" s="21"/>
    </row>
    <row r="58" spans="1:13" ht="27" customHeight="1">
      <c r="A58" s="75"/>
      <c r="B58" s="43" t="s">
        <v>141</v>
      </c>
      <c r="C58" s="56">
        <v>298.9</v>
      </c>
      <c r="D58" s="23" t="e">
        <f>C58/#REF!</f>
        <v>#REF!</v>
      </c>
      <c r="E58" s="25">
        <v>2188.6</v>
      </c>
      <c r="F58" s="23">
        <f>E58/C58</f>
        <v>7.322181331549014</v>
      </c>
      <c r="G58" s="40"/>
      <c r="H58" s="41"/>
      <c r="I58" s="23">
        <f>H58/E58</f>
        <v>0</v>
      </c>
      <c r="J58" s="21"/>
      <c r="K58" s="21"/>
      <c r="L58" s="21"/>
      <c r="M58" s="21"/>
    </row>
    <row r="59" spans="1:13" ht="15" customHeight="1" hidden="1">
      <c r="A59" s="76"/>
      <c r="B59" s="43" t="s">
        <v>84</v>
      </c>
      <c r="C59" s="56"/>
      <c r="D59" s="23"/>
      <c r="E59" s="25"/>
      <c r="F59" s="23"/>
      <c r="G59" s="40"/>
      <c r="H59" s="41"/>
      <c r="I59" s="23"/>
      <c r="J59" s="21"/>
      <c r="K59" s="21"/>
      <c r="L59" s="21"/>
      <c r="M59" s="21"/>
    </row>
    <row r="60" spans="1:13" ht="22.5" customHeight="1" hidden="1">
      <c r="A60" s="44"/>
      <c r="B60" s="43" t="s">
        <v>99</v>
      </c>
      <c r="C60" s="56"/>
      <c r="D60" s="23"/>
      <c r="E60" s="25"/>
      <c r="F60" s="23"/>
      <c r="G60" s="40"/>
      <c r="H60" s="41"/>
      <c r="I60" s="23"/>
      <c r="J60" s="21"/>
      <c r="K60" s="21"/>
      <c r="L60" s="21"/>
      <c r="M60" s="21"/>
    </row>
    <row r="61" spans="1:13" ht="22.5" customHeight="1" hidden="1">
      <c r="A61" s="44"/>
      <c r="B61" s="43" t="s">
        <v>100</v>
      </c>
      <c r="C61" s="56"/>
      <c r="D61" s="23"/>
      <c r="E61" s="25"/>
      <c r="F61" s="23"/>
      <c r="G61" s="40"/>
      <c r="H61" s="41"/>
      <c r="I61" s="23"/>
      <c r="J61" s="21"/>
      <c r="K61" s="21"/>
      <c r="L61" s="21"/>
      <c r="M61" s="21"/>
    </row>
    <row r="62" spans="1:13" ht="22.5" customHeight="1" hidden="1">
      <c r="A62" s="44"/>
      <c r="B62" s="43" t="s">
        <v>101</v>
      </c>
      <c r="C62" s="56"/>
      <c r="D62" s="23"/>
      <c r="E62" s="25"/>
      <c r="F62" s="23"/>
      <c r="G62" s="40"/>
      <c r="H62" s="41"/>
      <c r="I62" s="23"/>
      <c r="J62" s="21"/>
      <c r="K62" s="21"/>
      <c r="L62" s="21"/>
      <c r="M62" s="21"/>
    </row>
    <row r="63" spans="1:13" ht="22.5" customHeight="1" hidden="1">
      <c r="A63" s="44"/>
      <c r="B63" s="43" t="s">
        <v>102</v>
      </c>
      <c r="C63" s="56"/>
      <c r="D63" s="23"/>
      <c r="E63" s="25"/>
      <c r="F63" s="23"/>
      <c r="G63" s="40"/>
      <c r="H63" s="41"/>
      <c r="I63" s="23"/>
      <c r="J63" s="21"/>
      <c r="K63" s="21"/>
      <c r="L63" s="21"/>
      <c r="M63" s="21"/>
    </row>
    <row r="64" spans="1:13" ht="22.5" customHeight="1" hidden="1">
      <c r="A64" s="44"/>
      <c r="B64" s="43" t="s">
        <v>103</v>
      </c>
      <c r="C64" s="56"/>
      <c r="D64" s="23"/>
      <c r="E64" s="25"/>
      <c r="F64" s="23"/>
      <c r="G64" s="40"/>
      <c r="H64" s="41"/>
      <c r="I64" s="23"/>
      <c r="J64" s="21"/>
      <c r="K64" s="21"/>
      <c r="L64" s="21"/>
      <c r="M64" s="21"/>
    </row>
    <row r="65" spans="1:13" ht="17.25" customHeight="1" hidden="1">
      <c r="A65" s="44"/>
      <c r="B65" s="43" t="s">
        <v>112</v>
      </c>
      <c r="C65" s="56"/>
      <c r="D65" s="23"/>
      <c r="E65" s="25"/>
      <c r="F65" s="23"/>
      <c r="G65" s="40"/>
      <c r="H65" s="41"/>
      <c r="I65" s="23"/>
      <c r="J65" s="21"/>
      <c r="K65" s="21"/>
      <c r="L65" s="21"/>
      <c r="M65" s="21"/>
    </row>
    <row r="66" spans="1:13" s="6" customFormat="1" ht="15">
      <c r="A66" s="45" t="s">
        <v>61</v>
      </c>
      <c r="B66" s="46" t="s">
        <v>60</v>
      </c>
      <c r="C66" s="61">
        <f>C67+C69+C70+C72+C73+C74+C75+C76+C77+C78+C79+C83+C84+C85+C89+C90+C91+C82+C87+C88</f>
        <v>206249.59999999995</v>
      </c>
      <c r="D66" s="47" t="e">
        <f>D67+D69+D70+D72+D73+D74+D75+D76+D77+D78+D79+D83+D84+D85+D89+D90+D91+#REF!</f>
        <v>#REF!</v>
      </c>
      <c r="E66" s="47" t="e">
        <f>E67+E69+E70+E72+E73+E74+E75+E76+E77+E78+E79+E83+E84+E85+E89+E90+E91+#REF!</f>
        <v>#REF!</v>
      </c>
      <c r="F66" s="47" t="e">
        <f>F67+F69+F70+F72+F73+F74+F75+F76+F77+F78+F79+F83+F84+F85+F89+F90+F91+#REF!</f>
        <v>#DIV/0!</v>
      </c>
      <c r="G66" s="47" t="e">
        <f>G67+G69+G70+G72+G73+G74+G75+G76+G77+G78+G79+G83+G84+G85+G89+G90+G91+#REF!</f>
        <v>#REF!</v>
      </c>
      <c r="H66" s="47" t="e">
        <f>H67+H69+H70+H72+H73+H74+H75+H76+H77+H78+H79+H83+H84+H85+H89+H90+H91+#REF!</f>
        <v>#REF!</v>
      </c>
      <c r="I66" s="47" t="e">
        <f>I67+I69+I70+I72+I73+I74+I75+I76+I77+I78+I79+I83+I84+I85+I89+I90+I91+#REF!</f>
        <v>#REF!</v>
      </c>
      <c r="J66" s="47" t="e">
        <f>J67+J69+J70+J72+J73+J74+J75+J76+J77+J78+J79+J83+J84+J85+J89+J90+J91+#REF!</f>
        <v>#REF!</v>
      </c>
      <c r="K66" s="47" t="e">
        <f>K67+K69+K70+K72+K73+K74+K75+K76+K77+K78+K79+K83+K84+K85+K89+K90+K91+#REF!</f>
        <v>#REF!</v>
      </c>
      <c r="L66" s="47" t="e">
        <f>L67+L69+L70+L72+L73+L74+L75+L76+L77+L78+L79+L83+L84+L85+L89+L90+L91+#REF!</f>
        <v>#REF!</v>
      </c>
      <c r="M66" s="47" t="e">
        <f>M67+M69+M70+M72+M73+M74+M75+M76+M77+M78+M79+M83+M84+M85+M89+M90+M91+#REF!</f>
        <v>#REF!</v>
      </c>
    </row>
    <row r="67" spans="1:13" ht="27.75" customHeight="1">
      <c r="A67" s="14" t="s">
        <v>37</v>
      </c>
      <c r="B67" s="48" t="s">
        <v>62</v>
      </c>
      <c r="C67" s="56">
        <v>1209.3</v>
      </c>
      <c r="D67" s="23" t="e">
        <f>C67/#REF!</f>
        <v>#REF!</v>
      </c>
      <c r="E67" s="25">
        <v>820</v>
      </c>
      <c r="F67" s="23">
        <f aca="true" t="shared" si="4" ref="F67:F73">E67/C67</f>
        <v>0.6780782270735136</v>
      </c>
      <c r="G67" s="40"/>
      <c r="H67" s="41">
        <v>920</v>
      </c>
      <c r="I67" s="23">
        <f aca="true" t="shared" si="5" ref="I67:I73">H67/E67</f>
        <v>1.1219512195121952</v>
      </c>
      <c r="J67" s="21"/>
      <c r="K67" s="21"/>
      <c r="L67" s="21"/>
      <c r="M67" s="21"/>
    </row>
    <row r="68" spans="1:13" ht="51" customHeight="1" hidden="1">
      <c r="A68" s="14" t="s">
        <v>38</v>
      </c>
      <c r="B68" s="49" t="s">
        <v>63</v>
      </c>
      <c r="C68" s="56"/>
      <c r="D68" s="23" t="e">
        <f>C68/#REF!</f>
        <v>#REF!</v>
      </c>
      <c r="E68" s="25">
        <v>1436.8</v>
      </c>
      <c r="F68" s="23" t="e">
        <f t="shared" si="4"/>
        <v>#DIV/0!</v>
      </c>
      <c r="G68" s="40"/>
      <c r="H68" s="41">
        <v>1529.6</v>
      </c>
      <c r="I68" s="23">
        <f t="shared" si="5"/>
        <v>1.064587973273942</v>
      </c>
      <c r="J68" s="21"/>
      <c r="K68" s="21"/>
      <c r="L68" s="21"/>
      <c r="M68" s="21"/>
    </row>
    <row r="69" spans="1:13" ht="0.75" customHeight="1" hidden="1">
      <c r="A69" s="14" t="s">
        <v>64</v>
      </c>
      <c r="B69" s="49" t="s">
        <v>65</v>
      </c>
      <c r="C69" s="56"/>
      <c r="D69" s="23" t="e">
        <f>C69/#REF!</f>
        <v>#REF!</v>
      </c>
      <c r="E69" s="25">
        <v>2963.4</v>
      </c>
      <c r="F69" s="23" t="e">
        <f t="shared" si="4"/>
        <v>#DIV/0!</v>
      </c>
      <c r="G69" s="40"/>
      <c r="H69" s="42">
        <v>2963.4</v>
      </c>
      <c r="I69" s="23">
        <f t="shared" si="5"/>
        <v>1</v>
      </c>
      <c r="J69" s="21"/>
      <c r="K69" s="21"/>
      <c r="L69" s="21"/>
      <c r="M69" s="21"/>
    </row>
    <row r="70" spans="1:13" ht="40.5" customHeight="1">
      <c r="A70" s="14" t="s">
        <v>39</v>
      </c>
      <c r="B70" s="49" t="s">
        <v>66</v>
      </c>
      <c r="C70" s="56">
        <v>12392.3</v>
      </c>
      <c r="D70" s="23" t="e">
        <f>C70/#REF!</f>
        <v>#REF!</v>
      </c>
      <c r="E70" s="25">
        <v>8700</v>
      </c>
      <c r="F70" s="23">
        <f t="shared" si="4"/>
        <v>0.7020488529167306</v>
      </c>
      <c r="G70" s="40"/>
      <c r="H70" s="41">
        <v>9135</v>
      </c>
      <c r="I70" s="23">
        <f t="shared" si="5"/>
        <v>1.05</v>
      </c>
      <c r="J70" s="21"/>
      <c r="K70" s="21"/>
      <c r="L70" s="21"/>
      <c r="M70" s="21"/>
    </row>
    <row r="71" spans="1:13" ht="95.25" customHeight="1" hidden="1">
      <c r="A71" s="14" t="s">
        <v>40</v>
      </c>
      <c r="B71" s="49" t="s">
        <v>69</v>
      </c>
      <c r="C71" s="56"/>
      <c r="D71" s="23" t="e">
        <f>C71/#REF!</f>
        <v>#REF!</v>
      </c>
      <c r="E71" s="25">
        <v>642.9</v>
      </c>
      <c r="F71" s="23" t="e">
        <f t="shared" si="4"/>
        <v>#DIV/0!</v>
      </c>
      <c r="G71" s="40"/>
      <c r="H71" s="41">
        <v>803.2</v>
      </c>
      <c r="I71" s="23">
        <f t="shared" si="5"/>
        <v>1.249338932960025</v>
      </c>
      <c r="J71" s="21"/>
      <c r="K71" s="21"/>
      <c r="L71" s="21"/>
      <c r="M71" s="21"/>
    </row>
    <row r="72" spans="1:13" ht="72" customHeight="1">
      <c r="A72" s="14" t="s">
        <v>40</v>
      </c>
      <c r="B72" s="64" t="s">
        <v>164</v>
      </c>
      <c r="C72" s="56">
        <v>2725.2</v>
      </c>
      <c r="D72" s="23" t="e">
        <f>C72/#REF!</f>
        <v>#REF!</v>
      </c>
      <c r="E72" s="25">
        <v>5852.8</v>
      </c>
      <c r="F72" s="23">
        <f t="shared" si="4"/>
        <v>2.147658887421107</v>
      </c>
      <c r="G72" s="40"/>
      <c r="H72" s="41">
        <v>5852.8</v>
      </c>
      <c r="I72" s="23">
        <f t="shared" si="5"/>
        <v>1</v>
      </c>
      <c r="J72" s="21"/>
      <c r="K72" s="21"/>
      <c r="L72" s="21"/>
      <c r="M72" s="21"/>
    </row>
    <row r="73" spans="1:13" ht="61.5" customHeight="1" hidden="1">
      <c r="A73" s="14" t="s">
        <v>40</v>
      </c>
      <c r="B73" s="64" t="s">
        <v>67</v>
      </c>
      <c r="C73" s="56"/>
      <c r="D73" s="23" t="e">
        <f>C73/#REF!</f>
        <v>#REF!</v>
      </c>
      <c r="E73" s="50">
        <v>599.6</v>
      </c>
      <c r="F73" s="23" t="e">
        <f t="shared" si="4"/>
        <v>#DIV/0!</v>
      </c>
      <c r="G73" s="40"/>
      <c r="H73" s="41">
        <v>599.6</v>
      </c>
      <c r="I73" s="23">
        <f t="shared" si="5"/>
        <v>1</v>
      </c>
      <c r="J73" s="21"/>
      <c r="K73" s="21"/>
      <c r="L73" s="21"/>
      <c r="M73" s="21"/>
    </row>
    <row r="74" spans="1:13" ht="59.25" customHeight="1" hidden="1">
      <c r="A74" s="14" t="s">
        <v>68</v>
      </c>
      <c r="B74" s="64" t="s">
        <v>124</v>
      </c>
      <c r="C74" s="56"/>
      <c r="D74" s="23"/>
      <c r="E74" s="50"/>
      <c r="F74" s="23"/>
      <c r="G74" s="40"/>
      <c r="H74" s="41"/>
      <c r="I74" s="23"/>
      <c r="J74" s="21"/>
      <c r="K74" s="21"/>
      <c r="L74" s="21"/>
      <c r="M74" s="21"/>
    </row>
    <row r="75" spans="1:13" ht="60" customHeight="1">
      <c r="A75" s="14" t="s">
        <v>68</v>
      </c>
      <c r="B75" s="64" t="s">
        <v>125</v>
      </c>
      <c r="C75" s="56">
        <v>935.4</v>
      </c>
      <c r="D75" s="23"/>
      <c r="E75" s="50"/>
      <c r="F75" s="23"/>
      <c r="G75" s="40"/>
      <c r="H75" s="41"/>
      <c r="I75" s="23"/>
      <c r="J75" s="21"/>
      <c r="K75" s="21"/>
      <c r="L75" s="21"/>
      <c r="M75" s="21"/>
    </row>
    <row r="76" spans="1:13" ht="72">
      <c r="A76" s="14" t="s">
        <v>68</v>
      </c>
      <c r="B76" s="64" t="s">
        <v>133</v>
      </c>
      <c r="C76" s="56">
        <v>120.3</v>
      </c>
      <c r="D76" s="23" t="e">
        <f>C76/#REF!</f>
        <v>#REF!</v>
      </c>
      <c r="E76" s="25">
        <v>5052.6</v>
      </c>
      <c r="F76" s="23">
        <f aca="true" t="shared" si="6" ref="F76:F84">E76/C76</f>
        <v>42.00000000000001</v>
      </c>
      <c r="G76" s="40"/>
      <c r="H76" s="41">
        <v>5305.2</v>
      </c>
      <c r="I76" s="23">
        <f>H76/E76</f>
        <v>1.0499940624628903</v>
      </c>
      <c r="J76" s="21"/>
      <c r="K76" s="21"/>
      <c r="L76" s="21"/>
      <c r="M76" s="21"/>
    </row>
    <row r="77" spans="1:13" ht="61.5" customHeight="1">
      <c r="A77" s="14" t="s">
        <v>68</v>
      </c>
      <c r="B77" s="64" t="s">
        <v>134</v>
      </c>
      <c r="C77" s="56">
        <v>4070.7</v>
      </c>
      <c r="D77" s="23" t="e">
        <f>C77/#REF!</f>
        <v>#REF!</v>
      </c>
      <c r="E77" s="25">
        <v>7461</v>
      </c>
      <c r="F77" s="23">
        <f t="shared" si="6"/>
        <v>1.8328543002432014</v>
      </c>
      <c r="G77" s="40"/>
      <c r="H77" s="41">
        <v>7834</v>
      </c>
      <c r="I77" s="23">
        <f>H77/E77</f>
        <v>1.0499932984854576</v>
      </c>
      <c r="J77" s="21"/>
      <c r="K77" s="21"/>
      <c r="L77" s="21"/>
      <c r="M77" s="21"/>
    </row>
    <row r="78" spans="1:13" ht="72">
      <c r="A78" s="14" t="s">
        <v>40</v>
      </c>
      <c r="B78" s="64" t="s">
        <v>142</v>
      </c>
      <c r="C78" s="56">
        <v>255.9</v>
      </c>
      <c r="D78" s="23" t="e">
        <f>C78/#REF!</f>
        <v>#REF!</v>
      </c>
      <c r="E78" s="25">
        <v>353</v>
      </c>
      <c r="F78" s="23">
        <f t="shared" si="6"/>
        <v>1.3794450957405235</v>
      </c>
      <c r="G78" s="40"/>
      <c r="H78" s="41">
        <v>381.5</v>
      </c>
      <c r="I78" s="23">
        <f>H78/E78</f>
        <v>1.0807365439093484</v>
      </c>
      <c r="J78" s="21"/>
      <c r="K78" s="21"/>
      <c r="L78" s="21"/>
      <c r="M78" s="21"/>
    </row>
    <row r="79" spans="1:13" ht="59.25" customHeight="1">
      <c r="A79" s="14" t="s">
        <v>40</v>
      </c>
      <c r="B79" s="64" t="s">
        <v>166</v>
      </c>
      <c r="C79" s="56">
        <v>314.2</v>
      </c>
      <c r="D79" s="23" t="e">
        <f>C79/#REF!</f>
        <v>#REF!</v>
      </c>
      <c r="E79" s="25">
        <v>196.8</v>
      </c>
      <c r="F79" s="23">
        <f t="shared" si="6"/>
        <v>0.6263526416295354</v>
      </c>
      <c r="G79" s="40"/>
      <c r="H79" s="41">
        <v>212.8</v>
      </c>
      <c r="I79" s="23">
        <f>H79/E79</f>
        <v>1.08130081300813</v>
      </c>
      <c r="J79" s="21"/>
      <c r="K79" s="21"/>
      <c r="L79" s="21"/>
      <c r="M79" s="21"/>
    </row>
    <row r="80" spans="1:13" ht="1.5" customHeight="1" hidden="1">
      <c r="A80" s="14" t="s">
        <v>40</v>
      </c>
      <c r="B80" s="64" t="s">
        <v>70</v>
      </c>
      <c r="C80" s="56"/>
      <c r="D80" s="23" t="e">
        <f>C80/#REF!</f>
        <v>#REF!</v>
      </c>
      <c r="E80" s="25"/>
      <c r="F80" s="23" t="e">
        <f t="shared" si="6"/>
        <v>#DIV/0!</v>
      </c>
      <c r="G80" s="40"/>
      <c r="H80" s="41"/>
      <c r="I80" s="23"/>
      <c r="J80" s="21"/>
      <c r="K80" s="21"/>
      <c r="L80" s="21"/>
      <c r="M80" s="21"/>
    </row>
    <row r="81" spans="1:13" ht="48" customHeight="1" hidden="1">
      <c r="A81" s="14" t="s">
        <v>40</v>
      </c>
      <c r="B81" s="64" t="s">
        <v>71</v>
      </c>
      <c r="C81" s="56"/>
      <c r="D81" s="23" t="e">
        <f>C81/#REF!</f>
        <v>#REF!</v>
      </c>
      <c r="E81" s="25">
        <v>92714</v>
      </c>
      <c r="F81" s="23" t="e">
        <f t="shared" si="6"/>
        <v>#DIV/0!</v>
      </c>
      <c r="G81" s="40"/>
      <c r="H81" s="41">
        <v>103088</v>
      </c>
      <c r="I81" s="23">
        <f>H81/E81</f>
        <v>1.1118924865716073</v>
      </c>
      <c r="J81" s="21"/>
      <c r="K81" s="21"/>
      <c r="L81" s="21"/>
      <c r="M81" s="21"/>
    </row>
    <row r="82" spans="1:13" ht="27" customHeight="1">
      <c r="A82" s="14" t="s">
        <v>40</v>
      </c>
      <c r="B82" s="64" t="s">
        <v>140</v>
      </c>
      <c r="C82" s="56">
        <v>28347.9</v>
      </c>
      <c r="D82" s="23"/>
      <c r="E82" s="25"/>
      <c r="F82" s="23"/>
      <c r="G82" s="40"/>
      <c r="H82" s="41"/>
      <c r="I82" s="23"/>
      <c r="J82" s="21"/>
      <c r="K82" s="21"/>
      <c r="L82" s="21"/>
      <c r="M82" s="21"/>
    </row>
    <row r="83" spans="1:13" ht="72">
      <c r="A83" s="14" t="s">
        <v>40</v>
      </c>
      <c r="B83" s="64" t="s">
        <v>167</v>
      </c>
      <c r="C83" s="56">
        <v>140617.8</v>
      </c>
      <c r="D83" s="23" t="e">
        <f>C83/#REF!</f>
        <v>#REF!</v>
      </c>
      <c r="E83" s="25">
        <v>114586.1</v>
      </c>
      <c r="F83" s="23">
        <f t="shared" si="6"/>
        <v>0.8148762105508692</v>
      </c>
      <c r="G83" s="40"/>
      <c r="H83" s="41">
        <v>123753</v>
      </c>
      <c r="I83" s="23">
        <f>H83/E83</f>
        <v>1.080000104724744</v>
      </c>
      <c r="J83" s="21"/>
      <c r="K83" s="21"/>
      <c r="L83" s="21"/>
      <c r="M83" s="21"/>
    </row>
    <row r="84" spans="1:13" ht="61.5" customHeight="1">
      <c r="A84" s="14" t="s">
        <v>40</v>
      </c>
      <c r="B84" s="64" t="s">
        <v>72</v>
      </c>
      <c r="C84" s="56">
        <v>784.8</v>
      </c>
      <c r="D84" s="23" t="e">
        <f>C84/#REF!</f>
        <v>#REF!</v>
      </c>
      <c r="E84" s="50">
        <v>813.6</v>
      </c>
      <c r="F84" s="23">
        <f t="shared" si="6"/>
        <v>1.036697247706422</v>
      </c>
      <c r="G84" s="40"/>
      <c r="H84" s="41">
        <v>878.6</v>
      </c>
      <c r="I84" s="23">
        <f>H84/E84</f>
        <v>1.0798918387413963</v>
      </c>
      <c r="J84" s="21"/>
      <c r="K84" s="21"/>
      <c r="L84" s="21"/>
      <c r="M84" s="21"/>
    </row>
    <row r="85" spans="1:13" ht="87.75" customHeight="1">
      <c r="A85" s="14" t="s">
        <v>40</v>
      </c>
      <c r="B85" s="64" t="s">
        <v>78</v>
      </c>
      <c r="C85" s="56">
        <v>383.2</v>
      </c>
      <c r="D85" s="23" t="e">
        <f>C85/#REF!</f>
        <v>#REF!</v>
      </c>
      <c r="E85" s="50"/>
      <c r="F85" s="23"/>
      <c r="G85" s="40"/>
      <c r="H85" s="41"/>
      <c r="I85" s="23"/>
      <c r="J85" s="21"/>
      <c r="K85" s="21"/>
      <c r="L85" s="21"/>
      <c r="M85" s="21"/>
    </row>
    <row r="86" spans="1:9" s="1" customFormat="1" ht="18" customHeight="1" hidden="1">
      <c r="A86" s="34" t="s">
        <v>40</v>
      </c>
      <c r="B86" s="65" t="s">
        <v>73</v>
      </c>
      <c r="C86" s="62"/>
      <c r="D86" s="23" t="e">
        <f>C86/#REF!</f>
        <v>#REF!</v>
      </c>
      <c r="E86" s="3">
        <f>E84+E83+E81+E80+E79+E78+E76+E71+E72+E73</f>
        <v>220811.4</v>
      </c>
      <c r="F86" s="23" t="e">
        <f>E86/C86</f>
        <v>#DIV/0!</v>
      </c>
      <c r="G86" s="4"/>
      <c r="H86" s="3">
        <f>H84+H83+H81+H80+H79+H78+H76+H71+H72+H73</f>
        <v>240874.7</v>
      </c>
      <c r="I86" s="23">
        <f>H86/E86</f>
        <v>1.0908617036982693</v>
      </c>
    </row>
    <row r="87" spans="1:9" s="1" customFormat="1" ht="48">
      <c r="A87" s="14" t="s">
        <v>40</v>
      </c>
      <c r="B87" s="64" t="s">
        <v>138</v>
      </c>
      <c r="C87" s="60">
        <v>31</v>
      </c>
      <c r="D87" s="23"/>
      <c r="E87" s="3"/>
      <c r="F87" s="23"/>
      <c r="G87" s="4"/>
      <c r="H87" s="68"/>
      <c r="I87" s="23"/>
    </row>
    <row r="88" spans="1:9" s="1" customFormat="1" ht="22.5" customHeight="1">
      <c r="A88" s="14" t="s">
        <v>40</v>
      </c>
      <c r="B88" s="64" t="s">
        <v>139</v>
      </c>
      <c r="C88" s="60">
        <v>75.9</v>
      </c>
      <c r="D88" s="23"/>
      <c r="E88" s="3"/>
      <c r="F88" s="23"/>
      <c r="G88" s="4"/>
      <c r="H88" s="68"/>
      <c r="I88" s="23"/>
    </row>
    <row r="89" spans="1:13" ht="0.75" customHeight="1" hidden="1">
      <c r="A89" s="14" t="s">
        <v>41</v>
      </c>
      <c r="B89" s="64" t="s">
        <v>74</v>
      </c>
      <c r="C89" s="56"/>
      <c r="D89" s="23" t="e">
        <f>C89/#REF!</f>
        <v>#REF!</v>
      </c>
      <c r="E89" s="25">
        <v>1257.5</v>
      </c>
      <c r="F89" s="23" t="e">
        <f>E89/C89</f>
        <v>#DIV/0!</v>
      </c>
      <c r="G89" s="40"/>
      <c r="H89" s="41">
        <v>679.1</v>
      </c>
      <c r="I89" s="23">
        <f>H89/E89</f>
        <v>0.5400397614314115</v>
      </c>
      <c r="J89" s="21"/>
      <c r="K89" s="21"/>
      <c r="L89" s="21"/>
      <c r="M89" s="21"/>
    </row>
    <row r="90" spans="1:13" ht="36">
      <c r="A90" s="14" t="s">
        <v>42</v>
      </c>
      <c r="B90" s="64" t="s">
        <v>75</v>
      </c>
      <c r="C90" s="56">
        <v>11257.4</v>
      </c>
      <c r="D90" s="23" t="e">
        <f>C90/#REF!</f>
        <v>#REF!</v>
      </c>
      <c r="E90" s="25">
        <v>10197.3</v>
      </c>
      <c r="F90" s="23">
        <f>E90/C90</f>
        <v>0.9058308312754276</v>
      </c>
      <c r="G90" s="40"/>
      <c r="H90" s="41">
        <v>11955.4</v>
      </c>
      <c r="I90" s="23">
        <f>H90/E90</f>
        <v>1.1724083826110834</v>
      </c>
      <c r="J90" s="21"/>
      <c r="K90" s="21"/>
      <c r="L90" s="21"/>
      <c r="M90" s="21"/>
    </row>
    <row r="91" spans="1:13" ht="48">
      <c r="A91" s="14" t="s">
        <v>43</v>
      </c>
      <c r="B91" s="64" t="s">
        <v>76</v>
      </c>
      <c r="C91" s="56">
        <v>2728.3</v>
      </c>
      <c r="D91" s="23" t="e">
        <f>C91/#REF!</f>
        <v>#REF!</v>
      </c>
      <c r="E91" s="25">
        <v>857.2</v>
      </c>
      <c r="F91" s="23">
        <f>E91/C91</f>
        <v>0.3141883223985632</v>
      </c>
      <c r="G91" s="40"/>
      <c r="H91" s="41">
        <v>857.2</v>
      </c>
      <c r="I91" s="23">
        <f>H91/E91</f>
        <v>1</v>
      </c>
      <c r="J91" s="21"/>
      <c r="K91" s="21"/>
      <c r="L91" s="21"/>
      <c r="M91" s="21"/>
    </row>
    <row r="92" spans="1:13" ht="15" customHeight="1" hidden="1">
      <c r="A92" s="34" t="s">
        <v>91</v>
      </c>
      <c r="B92" s="52" t="s">
        <v>77</v>
      </c>
      <c r="C92" s="57">
        <f>C93+C94+C95</f>
        <v>0</v>
      </c>
      <c r="D92" s="23"/>
      <c r="E92" s="25"/>
      <c r="F92" s="23"/>
      <c r="G92" s="40"/>
      <c r="H92" s="41"/>
      <c r="I92" s="23"/>
      <c r="J92" s="21"/>
      <c r="K92" s="21"/>
      <c r="L92" s="21"/>
      <c r="M92" s="21"/>
    </row>
    <row r="93" spans="1:13" ht="72.75" customHeight="1" hidden="1">
      <c r="A93" s="14" t="s">
        <v>106</v>
      </c>
      <c r="B93" s="51" t="s">
        <v>107</v>
      </c>
      <c r="C93" s="56"/>
      <c r="D93" s="23"/>
      <c r="E93" s="25"/>
      <c r="F93" s="23"/>
      <c r="G93" s="40"/>
      <c r="H93" s="41"/>
      <c r="I93" s="23"/>
      <c r="J93" s="21"/>
      <c r="K93" s="21"/>
      <c r="L93" s="21"/>
      <c r="M93" s="21"/>
    </row>
    <row r="94" spans="1:13" ht="51.75" customHeight="1" hidden="1">
      <c r="A94" s="14" t="s">
        <v>108</v>
      </c>
      <c r="B94" s="51" t="s">
        <v>109</v>
      </c>
      <c r="C94" s="56"/>
      <c r="D94" s="23"/>
      <c r="E94" s="25"/>
      <c r="F94" s="23"/>
      <c r="G94" s="40"/>
      <c r="H94" s="41"/>
      <c r="I94" s="23"/>
      <c r="J94" s="21"/>
      <c r="K94" s="21"/>
      <c r="L94" s="21"/>
      <c r="M94" s="21"/>
    </row>
    <row r="95" spans="1:13" ht="42.75" customHeight="1" hidden="1">
      <c r="A95" s="14" t="s">
        <v>85</v>
      </c>
      <c r="B95" s="51" t="s">
        <v>92</v>
      </c>
      <c r="C95" s="56"/>
      <c r="D95" s="23"/>
      <c r="E95" s="25"/>
      <c r="F95" s="23"/>
      <c r="G95" s="40"/>
      <c r="H95" s="41"/>
      <c r="I95" s="23"/>
      <c r="J95" s="21"/>
      <c r="K95" s="21"/>
      <c r="L95" s="21"/>
      <c r="M95" s="21"/>
    </row>
    <row r="96" spans="1:13" ht="27" customHeight="1" hidden="1">
      <c r="A96" s="14" t="s">
        <v>143</v>
      </c>
      <c r="B96" s="53" t="s">
        <v>145</v>
      </c>
      <c r="C96" s="57">
        <f>C97</f>
        <v>0</v>
      </c>
      <c r="D96" s="23"/>
      <c r="E96" s="25"/>
      <c r="F96" s="23"/>
      <c r="G96" s="40"/>
      <c r="H96" s="41"/>
      <c r="I96" s="23"/>
      <c r="J96" s="21"/>
      <c r="K96" s="21"/>
      <c r="L96" s="21"/>
      <c r="M96" s="21"/>
    </row>
    <row r="97" spans="1:16" ht="28.5" customHeight="1" hidden="1">
      <c r="A97" s="14" t="s">
        <v>144</v>
      </c>
      <c r="B97" s="14" t="s">
        <v>146</v>
      </c>
      <c r="C97" s="56"/>
      <c r="D97" s="23"/>
      <c r="E97" s="25"/>
      <c r="F97" s="23"/>
      <c r="G97" s="40"/>
      <c r="H97" s="41"/>
      <c r="I97" s="23"/>
      <c r="J97" s="21"/>
      <c r="K97" s="21"/>
      <c r="L97" s="21"/>
      <c r="M97" s="21"/>
      <c r="N97" s="8"/>
      <c r="O97" s="8"/>
      <c r="P97" s="8"/>
    </row>
    <row r="98" spans="1:16" s="7" customFormat="1" ht="18">
      <c r="A98" s="70" t="s">
        <v>44</v>
      </c>
      <c r="B98" s="71"/>
      <c r="C98" s="63">
        <f>C41+C42</f>
        <v>404563.6</v>
      </c>
      <c r="D98" s="23" t="e">
        <f>C98/#REF!</f>
        <v>#REF!</v>
      </c>
      <c r="E98" s="54" t="e">
        <f>E41+E42</f>
        <v>#REF!</v>
      </c>
      <c r="F98" s="23" t="e">
        <f>E98/C98</f>
        <v>#REF!</v>
      </c>
      <c r="G98" s="54" t="e">
        <f>G41+G42</f>
        <v>#REF!</v>
      </c>
      <c r="H98" s="54" t="e">
        <f>H41+H42</f>
        <v>#REF!</v>
      </c>
      <c r="I98" s="23" t="e">
        <f>H98/E98</f>
        <v>#REF!</v>
      </c>
      <c r="J98" s="21"/>
      <c r="K98" s="21"/>
      <c r="L98" s="21"/>
      <c r="M98" s="21"/>
      <c r="N98" s="10"/>
      <c r="O98" s="10"/>
      <c r="P98" s="10"/>
    </row>
    <row r="99" spans="1:13" ht="18">
      <c r="A99" s="15"/>
      <c r="B99" s="15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18">
      <c r="A100" s="15"/>
      <c r="B100" s="15"/>
      <c r="D100" s="6"/>
      <c r="E100" s="6"/>
      <c r="F100" s="6"/>
      <c r="G100" s="6"/>
      <c r="H100" s="6"/>
      <c r="I100" s="6"/>
      <c r="J100" s="6"/>
      <c r="K100" s="6"/>
      <c r="L100" s="6"/>
      <c r="M100" s="6"/>
    </row>
  </sheetData>
  <sheetProtection/>
  <mergeCells count="5">
    <mergeCell ref="A98:B98"/>
    <mergeCell ref="A41:B41"/>
    <mergeCell ref="A57:A59"/>
    <mergeCell ref="A2:M2"/>
    <mergeCell ref="C3:M3"/>
  </mergeCells>
  <printOptions/>
  <pageMargins left="0.984251968503937" right="0.5905511811023623" top="0.1968503937007874" bottom="0.5905511811023623" header="0.1968503937007874" footer="0.5905511811023623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Еланскому району ГФКУ АВО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lvv</dc:creator>
  <cp:keywords/>
  <dc:description/>
  <cp:lastModifiedBy>wsvet</cp:lastModifiedBy>
  <cp:lastPrinted>2015-11-25T08:10:57Z</cp:lastPrinted>
  <dcterms:created xsi:type="dcterms:W3CDTF">2008-10-13T05:25:59Z</dcterms:created>
  <dcterms:modified xsi:type="dcterms:W3CDTF">2015-11-27T08:27:43Z</dcterms:modified>
  <cp:category/>
  <cp:version/>
  <cp:contentType/>
  <cp:contentStatus/>
</cp:coreProperties>
</file>